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/>
  <mc:AlternateContent xmlns:mc="http://schemas.openxmlformats.org/markup-compatibility/2006">
    <mc:Choice Requires="x15">
      <x15ac:absPath xmlns:x15ac="http://schemas.microsoft.com/office/spreadsheetml/2010/11/ac" url="X:\NABAVA\PLAN NABAVE\2023\"/>
    </mc:Choice>
  </mc:AlternateContent>
  <xr:revisionPtr revIDLastSave="0" documentId="13_ncr:1_{725BA664-5270-4961-AB3A-0EA6097B762F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II. PLAN NABAVE SRED.RADA 2023." sheetId="8" r:id="rId1"/>
    <sheet name="NASLOVNA" sheetId="10" r:id="rId2"/>
  </sheets>
  <definedNames>
    <definedName name="_xlnm.Print_Area" localSheetId="0">'II. PLAN NABAVE SRED.RADA 2023.'!$A$1:$P$70</definedName>
    <definedName name="_xlnm.Print_Titles" localSheetId="0">'II. PLAN NABAVE SRED.RADA 2023.'!$9:$11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43" i="8" l="1"/>
  <c r="N43" i="8"/>
  <c r="O42" i="8"/>
  <c r="N54" i="8"/>
  <c r="O53" i="8"/>
  <c r="O54" i="8" s="1"/>
  <c r="N49" i="8"/>
  <c r="O49" i="8" s="1"/>
  <c r="N48" i="8"/>
  <c r="O48" i="8" s="1"/>
  <c r="N47" i="8"/>
  <c r="O47" i="8" s="1"/>
  <c r="N46" i="8"/>
  <c r="O46" i="8" s="1"/>
  <c r="N41" i="8"/>
  <c r="O41" i="8" s="1"/>
  <c r="N40" i="8"/>
  <c r="O40" i="8" s="1"/>
  <c r="N39" i="8"/>
  <c r="O39" i="8" s="1"/>
  <c r="N38" i="8"/>
  <c r="O38" i="8" s="1"/>
  <c r="N37" i="8"/>
  <c r="O37" i="8" s="1"/>
  <c r="N36" i="8"/>
  <c r="O36" i="8" s="1"/>
  <c r="N35" i="8"/>
  <c r="O35" i="8" s="1"/>
  <c r="N34" i="8"/>
  <c r="O34" i="8" s="1"/>
  <c r="N33" i="8"/>
  <c r="O33" i="8" s="1"/>
  <c r="N32" i="8"/>
  <c r="O32" i="8" s="1"/>
  <c r="N31" i="8"/>
  <c r="O31" i="8" s="1"/>
  <c r="O30" i="8"/>
  <c r="O29" i="8"/>
  <c r="N28" i="8"/>
  <c r="O28" i="8" s="1"/>
  <c r="N27" i="8"/>
  <c r="O27" i="8" s="1"/>
  <c r="N26" i="8"/>
  <c r="O26" i="8" s="1"/>
  <c r="N25" i="8"/>
  <c r="O25" i="8" s="1"/>
  <c r="N24" i="8"/>
  <c r="O24" i="8" s="1"/>
  <c r="N23" i="8"/>
  <c r="O23" i="8" s="1"/>
  <c r="N22" i="8"/>
  <c r="O22" i="8" s="1"/>
  <c r="N21" i="8"/>
  <c r="O21" i="8" s="1"/>
  <c r="N20" i="8"/>
  <c r="O20" i="8" s="1"/>
  <c r="N16" i="8"/>
  <c r="O16" i="8" s="1"/>
  <c r="O15" i="8"/>
  <c r="O14" i="8"/>
  <c r="N13" i="8"/>
  <c r="O13" i="8" s="1"/>
  <c r="J26" i="8"/>
  <c r="K26" i="8" s="1"/>
  <c r="J21" i="8"/>
  <c r="J22" i="8"/>
  <c r="J23" i="8"/>
  <c r="J24" i="8"/>
  <c r="J25" i="8"/>
  <c r="J27" i="8"/>
  <c r="J28" i="8"/>
  <c r="J31" i="8"/>
  <c r="J32" i="8"/>
  <c r="J33" i="8"/>
  <c r="J34" i="8"/>
  <c r="J35" i="8"/>
  <c r="J36" i="8"/>
  <c r="J37" i="8"/>
  <c r="J38" i="8"/>
  <c r="J39" i="8"/>
  <c r="J40" i="8"/>
  <c r="J41" i="8"/>
  <c r="J20" i="8"/>
  <c r="N17" i="8" l="1"/>
  <c r="N50" i="8"/>
  <c r="O17" i="8"/>
  <c r="O50" i="8"/>
  <c r="N57" i="8"/>
  <c r="M65" i="8" s="1"/>
  <c r="K53" i="8"/>
  <c r="O57" i="8" l="1"/>
  <c r="O65" i="8" s="1"/>
  <c r="J47" i="8"/>
  <c r="K47" i="8" s="1"/>
  <c r="J48" i="8"/>
  <c r="K48" i="8" s="1"/>
  <c r="J49" i="8"/>
  <c r="K49" i="8" s="1"/>
  <c r="J46" i="8"/>
  <c r="K46" i="8" s="1"/>
  <c r="K21" i="8"/>
  <c r="K22" i="8"/>
  <c r="K23" i="8"/>
  <c r="K24" i="8"/>
  <c r="K25" i="8"/>
  <c r="K29" i="8"/>
  <c r="K30" i="8"/>
  <c r="K31" i="8"/>
  <c r="K32" i="8"/>
  <c r="K33" i="8"/>
  <c r="K34" i="8"/>
  <c r="K35" i="8"/>
  <c r="K36" i="8"/>
  <c r="K37" i="8"/>
  <c r="K38" i="8"/>
  <c r="K39" i="8"/>
  <c r="K40" i="8"/>
  <c r="K41" i="8"/>
  <c r="K20" i="8"/>
  <c r="K15" i="8"/>
  <c r="K14" i="8"/>
  <c r="J16" i="8"/>
  <c r="J13" i="8"/>
  <c r="K54" i="8"/>
  <c r="J54" i="8"/>
  <c r="F41" i="8"/>
  <c r="G41" i="8" s="1"/>
  <c r="F21" i="8"/>
  <c r="G21" i="8" s="1"/>
  <c r="F28" i="8"/>
  <c r="G28" i="8" s="1"/>
  <c r="G53" i="8"/>
  <c r="G54" i="8" s="1"/>
  <c r="G49" i="8"/>
  <c r="F27" i="8"/>
  <c r="G27" i="8" s="1"/>
  <c r="F15" i="8"/>
  <c r="G15" i="8" s="1"/>
  <c r="K27" i="8" l="1"/>
  <c r="K16" i="8"/>
  <c r="K13" i="8"/>
  <c r="K28" i="8"/>
  <c r="F40" i="8"/>
  <c r="F38" i="8"/>
  <c r="F25" i="8"/>
  <c r="F24" i="8"/>
  <c r="F23" i="8"/>
  <c r="G24" i="8" l="1"/>
  <c r="G25" i="8"/>
  <c r="G38" i="8"/>
  <c r="G23" i="8"/>
  <c r="G40" i="8"/>
  <c r="F54" i="8"/>
  <c r="F48" i="8"/>
  <c r="F47" i="8"/>
  <c r="F46" i="8"/>
  <c r="F39" i="8"/>
  <c r="F37" i="8"/>
  <c r="F36" i="8"/>
  <c r="F35" i="8"/>
  <c r="F34" i="8"/>
  <c r="F33" i="8"/>
  <c r="F32" i="8"/>
  <c r="F31" i="8"/>
  <c r="F30" i="8"/>
  <c r="F29" i="8"/>
  <c r="F22" i="8"/>
  <c r="F20" i="8"/>
  <c r="F16" i="8"/>
  <c r="F13" i="8"/>
  <c r="F14" i="8"/>
  <c r="G16" i="8" l="1"/>
  <c r="G30" i="8"/>
  <c r="G34" i="8"/>
  <c r="G39" i="8"/>
  <c r="G20" i="8"/>
  <c r="G31" i="8"/>
  <c r="G35" i="8"/>
  <c r="G46" i="8"/>
  <c r="K50" i="8"/>
  <c r="G22" i="8"/>
  <c r="G32" i="8"/>
  <c r="G36" i="8"/>
  <c r="G47" i="8"/>
  <c r="G13" i="8"/>
  <c r="G29" i="8"/>
  <c r="G33" i="8"/>
  <c r="G48" i="8"/>
  <c r="G37" i="8"/>
  <c r="F43" i="8"/>
  <c r="G14" i="8"/>
  <c r="F17" i="8"/>
  <c r="F50" i="8"/>
  <c r="F57" i="8" l="1"/>
  <c r="E65" i="8" s="1"/>
  <c r="G17" i="8"/>
  <c r="G43" i="8"/>
  <c r="J43" i="8"/>
  <c r="K17" i="8"/>
  <c r="J17" i="8"/>
  <c r="G50" i="8"/>
  <c r="J50" i="8"/>
  <c r="K43" i="8"/>
  <c r="G57" i="8" l="1"/>
  <c r="G65" i="8" s="1"/>
  <c r="J57" i="8"/>
  <c r="K57" i="8"/>
  <c r="K65" i="8" s="1"/>
  <c r="I65" i="8" l="1"/>
</calcChain>
</file>

<file path=xl/sharedStrings.xml><?xml version="1.0" encoding="utf-8"?>
<sst xmlns="http://schemas.openxmlformats.org/spreadsheetml/2006/main" count="153" uniqueCount="103">
  <si>
    <t>Red. br.</t>
  </si>
  <si>
    <t>JEDINICA MJERE</t>
  </si>
  <si>
    <t xml:space="preserve">KOLIČINA </t>
  </si>
  <si>
    <t>NAPOMENA</t>
  </si>
  <si>
    <t>A</t>
  </si>
  <si>
    <t>VOZILA</t>
  </si>
  <si>
    <t>kom.</t>
  </si>
  <si>
    <t>kompl.</t>
  </si>
  <si>
    <t>UKUPNO A</t>
  </si>
  <si>
    <t>B</t>
  </si>
  <si>
    <t>OPREMA I KRUPNI ALAT</t>
  </si>
  <si>
    <t>Zaštitna odjeća i obuća</t>
  </si>
  <si>
    <t>UKUPNO B</t>
  </si>
  <si>
    <t>C</t>
  </si>
  <si>
    <t>POGONSKO-POSLOVNI INVENTAR</t>
  </si>
  <si>
    <t>UKUPNO C</t>
  </si>
  <si>
    <t xml:space="preserve">  </t>
  </si>
  <si>
    <t>IZVOR FINANCIRANJA</t>
  </si>
  <si>
    <t>1</t>
  </si>
  <si>
    <t>UKUPNO</t>
  </si>
  <si>
    <t>Direktor:</t>
  </si>
  <si>
    <t>kom</t>
  </si>
  <si>
    <t>D</t>
  </si>
  <si>
    <t>OSTALE POTREBE</t>
  </si>
  <si>
    <t>UKUPNO D</t>
  </si>
  <si>
    <t>UKUPNO A+B+C+D</t>
  </si>
  <si>
    <t>PROCIJENJENA  JEDINIČNA NABAVNA CIJENA /Kn/</t>
  </si>
  <si>
    <t>PROCIJENJENA VRIJEDNOST /Kn/</t>
  </si>
  <si>
    <t>PROCIJENJENO  / Kn /</t>
  </si>
  <si>
    <t>Ostale nepredviđene potrebe prema prioritetima</t>
  </si>
  <si>
    <t xml:space="preserve">N A Z I V  S R E D S T A V A   R A D A </t>
  </si>
  <si>
    <t>Trimer za košenje</t>
  </si>
  <si>
    <t>Sitan pribor i alat</t>
  </si>
  <si>
    <t>Redovna zamjena /za sve djelatnosti</t>
  </si>
  <si>
    <t>Rezervni dijelovi za   park.automate</t>
  </si>
  <si>
    <t>Novo / gospodarenje otpadom</t>
  </si>
  <si>
    <t>Zamjena i nova potreba / izgradnja, mehanička radionica</t>
  </si>
  <si>
    <t>Novo i zamjena postojećih / sve djelatnosti</t>
  </si>
  <si>
    <t xml:space="preserve">Novo / gospodarenje otpadom </t>
  </si>
  <si>
    <t>Zamjena / gospodarenje otpadom</t>
  </si>
  <si>
    <t>Komunalac Požega d.o.o. - iz vlastitih sredstava i cijene usluga</t>
  </si>
  <si>
    <t>PLAN NABAVE</t>
  </si>
  <si>
    <t>Popuna / gospodarenje otpadom</t>
  </si>
  <si>
    <t>Zamjena za dotrajali / javna higijena i groblje</t>
  </si>
  <si>
    <t>Popuna / javna higijena</t>
  </si>
  <si>
    <t>Zamjena / parkirna služba</t>
  </si>
  <si>
    <t>Pocinčani kontejneri 1100 l za komunalni otpad</t>
  </si>
  <si>
    <t>PE posude za komunalni otpad 120l (zelene)</t>
  </si>
  <si>
    <t>Zamjenski poklopci za PEHD posude (120L, 1100 L)</t>
  </si>
  <si>
    <t>3</t>
  </si>
  <si>
    <t>Novo / nova poslovna zgrada Industrijska ul.</t>
  </si>
  <si>
    <t xml:space="preserve">                                                              </t>
  </si>
  <si>
    <t xml:space="preserve">Motorna pila </t>
  </si>
  <si>
    <t>Zamjena / gospodarenje otpadom / javna higijena</t>
  </si>
  <si>
    <t>Server</t>
  </si>
  <si>
    <t xml:space="preserve">Novo i zamjena postojećih </t>
  </si>
  <si>
    <t>Vreće prikupljanje otpada (papir, staklo, plastika, komunalni otpad)</t>
  </si>
  <si>
    <t>Police za arhivu u Industrijskoj ul.</t>
  </si>
  <si>
    <t>Leasing</t>
  </si>
  <si>
    <t>Osobno vozilo</t>
  </si>
  <si>
    <t>2</t>
  </si>
  <si>
    <t>Zaštitne rukavice</t>
  </si>
  <si>
    <t>Naljepnice i riboni za barkodiranje</t>
  </si>
  <si>
    <t>potrebe parkirna služba i gospodarenje otpadom</t>
  </si>
  <si>
    <t>Domagoj Lovrić, mag.ing.mech.</t>
  </si>
  <si>
    <t>Računalno informatička oprema (računala, pisači, scanneri, licence...)</t>
  </si>
  <si>
    <t>PE posude 120 l za plastičnu ambalažu – žuta</t>
  </si>
  <si>
    <t>PE posude 120 l za papir – plava</t>
  </si>
  <si>
    <t>PE posude 120 l za biootpad – smeđa</t>
  </si>
  <si>
    <t>Motorna puhalica za lišće velika</t>
  </si>
  <si>
    <t>Kišna odijela</t>
  </si>
  <si>
    <t>Ručni čitač barkoda</t>
  </si>
  <si>
    <t>Fotokopirni uređaj Industrijska ulica</t>
  </si>
  <si>
    <t>PROCIJENJENA VRIJEDNOST /Eur/</t>
  </si>
  <si>
    <t>Komunalno vozilo navlakač kontejnera s dizalicom</t>
  </si>
  <si>
    <t>Novo - gospodarenje otpadom, integrativna radionica</t>
  </si>
  <si>
    <t>Rolo prikolica</t>
  </si>
  <si>
    <t>Kombi vozilo dvostruka kabina stražnji kiper</t>
  </si>
  <si>
    <t>Press kontejner 10m3</t>
  </si>
  <si>
    <t>Košarice za otpad</t>
  </si>
  <si>
    <t>Pocinčani kontejneri 1100 l s plavim poklopcem za papir</t>
  </si>
  <si>
    <t>Oplate za izgradnju grobnica</t>
  </si>
  <si>
    <t>Novo / izgradnja grobljanskih objekata</t>
  </si>
  <si>
    <t>PROCIJENJENO / EUR /</t>
  </si>
  <si>
    <t>Novo - integrativna radionica</t>
  </si>
  <si>
    <t>Zavod za vještačenje, profesionalnu rehabilitaciju i zapošaljavanje osoba s invaliditetom</t>
  </si>
  <si>
    <t>4</t>
  </si>
  <si>
    <t>I. REBALANS PLANA NABAVE</t>
  </si>
  <si>
    <t>PROCIJENJENA  JEDINIČNA NABAVNA CIJENA /EUR/</t>
  </si>
  <si>
    <t>PROCIJENJENA VRIJEDNOST /EUR/</t>
  </si>
  <si>
    <t>PROCIJENJENA VRIJEDNOST /KN/</t>
  </si>
  <si>
    <t>PE posude 240 l za biootpad – smeđa</t>
  </si>
  <si>
    <t>PROCIJENJENO  / EUR /</t>
  </si>
  <si>
    <t>PROCIJENJENO / KN /</t>
  </si>
  <si>
    <t xml:space="preserve">Fond za zaštitu okoliša i energetsku učinkovitost </t>
  </si>
  <si>
    <t>II. REBALANS PLANA NABAVE SREDSTAVA RADA ZA 2023. GODINU</t>
  </si>
  <si>
    <t>II. Rebalans Plana nabave sredstava rada izrađen je temeljem realnih potreba za kvalitetno obavljanje svih djelatnosti koje se obavljaju sukladno zakonskim i drugim važećim aktima jedinica lokalne samouprave, a u cilju osiguranja trajnog i kvalitetnog provođenja djelatnosti te osiguranja održavanja komunalnih i drugih  objekata u stanju funkcionalne sposobnosti.  Navedena vozila, oprema, krupni alat, pogonsko poslovni inventar bit će nabavljani tijekom godine po prioritetima i priljevu izvora financiranja,  tako da se kvaliteta usluge ne ugrožava, a ujedno da se novim sredstvima rada koja služe kao nadopuna, zadrži trend pozitivnog rasta kvalitete naših usluga. U stavci pod "Ostale potrebe" predviđena su sredstva za eventualne hitne potrebe koje nisu predviđene u ostalim stavkama. Nabavom novih sredstava rada smanjuju se  troškovi održavanja i utrošak energije istih, a očekivana efikasnost rada treba biti veća. Nabava će se obaviti određenom dinamikom u skladu s propisima Zakona o javnoj nabavi.</t>
  </si>
  <si>
    <t>U Požegi, 19.12.2023. g.</t>
  </si>
  <si>
    <t>II. REBALANS PLANA NABAVE SREDSTAVA RADA 2023.</t>
  </si>
  <si>
    <t>Požega, prosinac 2023. g.</t>
  </si>
  <si>
    <t>II. REBALANS PLANA NABAVE</t>
  </si>
  <si>
    <t>Mobilni uređaji</t>
  </si>
  <si>
    <t>Zamjena /za sve djelatnosti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</si>
</sst>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0"/>
      <name val="Arial"/>
      <charset val="238"/>
    </font>
    <font>
      <sz val="8"/>
      <name val="Arial"/>
      <family val="2"/>
      <charset val="238"/>
    </font>
    <font>
      <sz val="7"/>
      <name val="Arial"/>
      <family val="2"/>
      <charset val="238"/>
    </font>
    <font>
      <b/>
      <sz val="7"/>
      <name val="Arial"/>
      <family val="2"/>
      <charset val="238"/>
    </font>
    <font>
      <sz val="11"/>
      <name val="Arial"/>
      <family val="2"/>
      <charset val="238"/>
    </font>
    <font>
      <b/>
      <sz val="12"/>
      <name val="Arial CE"/>
      <charset val="238"/>
    </font>
    <font>
      <u/>
      <sz val="10"/>
      <color indexed="12"/>
      <name val="Arial CE"/>
      <charset val="238"/>
    </font>
    <font>
      <sz val="12"/>
      <name val="Arial CE"/>
      <charset val="238"/>
    </font>
    <font>
      <b/>
      <sz val="11"/>
      <name val="Arial Narrow"/>
      <family val="2"/>
      <charset val="238"/>
    </font>
    <font>
      <b/>
      <sz val="9"/>
      <name val="Arial"/>
      <family val="2"/>
      <charset val="238"/>
    </font>
    <font>
      <b/>
      <sz val="16"/>
      <name val="Arial"/>
      <family val="2"/>
      <charset val="238"/>
    </font>
    <font>
      <sz val="11"/>
      <name val="Arial CE"/>
      <charset val="238"/>
    </font>
    <font>
      <sz val="10"/>
      <name val="Arial Narrow"/>
      <family val="2"/>
      <charset val="238"/>
    </font>
    <font>
      <b/>
      <sz val="8"/>
      <name val="Arial"/>
      <family val="2"/>
      <charset val="238"/>
    </font>
    <font>
      <sz val="12"/>
      <name val="Arial Black"/>
      <family val="2"/>
      <charset val="238"/>
    </font>
    <font>
      <sz val="7"/>
      <name val="Arial Black"/>
      <family val="2"/>
      <charset val="238"/>
    </font>
    <font>
      <sz val="11"/>
      <name val="Arial Narrow"/>
      <family val="2"/>
      <charset val="238"/>
    </font>
    <font>
      <b/>
      <sz val="8"/>
      <name val="Arial Narrow"/>
      <family val="2"/>
      <charset val="238"/>
    </font>
    <font>
      <b/>
      <sz val="7"/>
      <name val="Arial Narrow"/>
      <family val="2"/>
      <charset val="238"/>
    </font>
    <font>
      <sz val="7"/>
      <name val="Arial Narrow"/>
      <family val="2"/>
      <charset val="238"/>
    </font>
    <font>
      <sz val="8"/>
      <name val="Arial Narrow"/>
      <family val="2"/>
      <charset val="238"/>
    </font>
    <font>
      <b/>
      <sz val="1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gray125">
        <fgColor indexed="8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indexed="6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194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/>
    <xf numFmtId="3" fontId="3" fillId="0" borderId="0" xfId="0" applyNumberFormat="1" applyFont="1" applyAlignment="1">
      <alignment horizontal="center" vertical="center"/>
    </xf>
    <xf numFmtId="3" fontId="2" fillId="0" borderId="0" xfId="0" applyNumberFormat="1" applyFont="1"/>
    <xf numFmtId="3" fontId="2" fillId="0" borderId="0" xfId="0" applyNumberFormat="1" applyFont="1" applyAlignment="1">
      <alignment vertical="center"/>
    </xf>
    <xf numFmtId="0" fontId="2" fillId="3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/>
    <xf numFmtId="0" fontId="6" fillId="0" borderId="0" xfId="1" applyAlignment="1" applyProtection="1"/>
    <xf numFmtId="0" fontId="8" fillId="1" borderId="1" xfId="0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2" fillId="0" borderId="1" xfId="0" applyFont="1" applyBorder="1"/>
    <xf numFmtId="0" fontId="11" fillId="0" borderId="0" xfId="0" applyFont="1"/>
    <xf numFmtId="0" fontId="12" fillId="0" borderId="0" xfId="0" applyFont="1"/>
    <xf numFmtId="3" fontId="12" fillId="0" borderId="0" xfId="0" applyNumberFormat="1" applyFont="1"/>
    <xf numFmtId="0" fontId="12" fillId="0" borderId="0" xfId="0" applyFont="1" applyAlignment="1">
      <alignment vertical="center"/>
    </xf>
    <xf numFmtId="3" fontId="12" fillId="0" borderId="0" xfId="0" applyNumberFormat="1" applyFont="1" applyAlignment="1">
      <alignment vertical="center"/>
    </xf>
    <xf numFmtId="0" fontId="4" fillId="2" borderId="1" xfId="0" applyFont="1" applyFill="1" applyBorder="1" applyAlignment="1">
      <alignment vertical="center"/>
    </xf>
    <xf numFmtId="0" fontId="4" fillId="1" borderId="1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vertical="center"/>
    </xf>
    <xf numFmtId="0" fontId="8" fillId="1" borderId="1" xfId="0" applyFont="1" applyFill="1" applyBorder="1" applyAlignment="1">
      <alignment horizontal="left" vertical="center"/>
    </xf>
    <xf numFmtId="0" fontId="8" fillId="1" borderId="1" xfId="0" applyFont="1" applyFill="1" applyBorder="1" applyAlignment="1">
      <alignment vertical="center"/>
    </xf>
    <xf numFmtId="3" fontId="8" fillId="1" borderId="1" xfId="0" applyNumberFormat="1" applyFont="1" applyFill="1" applyBorder="1" applyAlignment="1">
      <alignment vertical="center"/>
    </xf>
    <xf numFmtId="3" fontId="8" fillId="1" borderId="1" xfId="0" applyNumberFormat="1" applyFont="1" applyFill="1" applyBorder="1" applyAlignment="1" applyProtection="1">
      <alignment vertical="center"/>
      <protection locked="0" hidden="1"/>
    </xf>
    <xf numFmtId="0" fontId="2" fillId="0" borderId="1" xfId="0" applyFont="1" applyBorder="1" applyAlignment="1">
      <alignment vertical="center"/>
    </xf>
    <xf numFmtId="3" fontId="2" fillId="1" borderId="1" xfId="0" applyNumberFormat="1" applyFont="1" applyFill="1" applyBorder="1" applyAlignment="1">
      <alignment vertical="center"/>
    </xf>
    <xf numFmtId="3" fontId="2" fillId="0" borderId="1" xfId="0" applyNumberFormat="1" applyFont="1" applyBorder="1" applyAlignment="1">
      <alignment vertical="center"/>
    </xf>
    <xf numFmtId="49" fontId="3" fillId="0" borderId="0" xfId="0" applyNumberFormat="1" applyFont="1" applyAlignment="1">
      <alignment horizontal="left" vertical="top"/>
    </xf>
    <xf numFmtId="0" fontId="3" fillId="0" borderId="0" xfId="0" applyFont="1" applyAlignment="1">
      <alignment vertical="top"/>
    </xf>
    <xf numFmtId="4" fontId="3" fillId="0" borderId="0" xfId="0" applyNumberFormat="1" applyFont="1" applyAlignment="1">
      <alignment vertical="top"/>
    </xf>
    <xf numFmtId="0" fontId="3" fillId="0" borderId="0" xfId="0" applyFont="1" applyAlignment="1">
      <alignment horizontal="centerContinuous" vertical="top"/>
    </xf>
    <xf numFmtId="3" fontId="3" fillId="0" borderId="0" xfId="0" applyNumberFormat="1" applyFont="1" applyAlignment="1">
      <alignment horizontal="centerContinuous" vertical="top"/>
    </xf>
    <xf numFmtId="0" fontId="2" fillId="0" borderId="0" xfId="0" applyFont="1" applyAlignment="1">
      <alignment vertical="top"/>
    </xf>
    <xf numFmtId="0" fontId="2" fillId="0" borderId="0" xfId="0" applyFont="1" applyAlignment="1">
      <alignment horizontal="centerContinuous" vertical="top"/>
    </xf>
    <xf numFmtId="3" fontId="2" fillId="0" borderId="0" xfId="0" applyNumberFormat="1" applyFont="1" applyAlignment="1">
      <alignment horizontal="centerContinuous" vertical="top"/>
    </xf>
    <xf numFmtId="49" fontId="2" fillId="0" borderId="0" xfId="0" applyNumberFormat="1" applyFont="1" applyAlignment="1">
      <alignment horizontal="center" vertical="top"/>
    </xf>
    <xf numFmtId="4" fontId="2" fillId="0" borderId="0" xfId="0" applyNumberFormat="1" applyFont="1" applyAlignment="1">
      <alignment vertical="top"/>
    </xf>
    <xf numFmtId="3" fontId="2" fillId="0" borderId="0" xfId="0" applyNumberFormat="1" applyFont="1" applyAlignment="1">
      <alignment vertical="top"/>
    </xf>
    <xf numFmtId="3" fontId="3" fillId="0" borderId="0" xfId="0" applyNumberFormat="1" applyFont="1" applyAlignment="1">
      <alignment vertical="top"/>
    </xf>
    <xf numFmtId="0" fontId="15" fillId="0" borderId="0" xfId="0" applyFont="1" applyAlignment="1">
      <alignment horizontal="center"/>
    </xf>
    <xf numFmtId="0" fontId="16" fillId="0" borderId="2" xfId="0" applyFont="1" applyBorder="1" applyAlignment="1">
      <alignment horizontal="left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9" fillId="0" borderId="1" xfId="0" applyFont="1" applyBorder="1" applyAlignment="1">
      <alignment horizontal="center" vertical="center"/>
    </xf>
    <xf numFmtId="3" fontId="19" fillId="0" borderId="1" xfId="0" applyNumberFormat="1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left" vertical="center"/>
    </xf>
    <xf numFmtId="0" fontId="20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vertical="center" wrapText="1"/>
    </xf>
    <xf numFmtId="3" fontId="20" fillId="0" borderId="1" xfId="0" applyNumberFormat="1" applyFont="1" applyBorder="1" applyAlignment="1">
      <alignment vertical="center" wrapText="1"/>
    </xf>
    <xf numFmtId="3" fontId="20" fillId="0" borderId="1" xfId="0" applyNumberFormat="1" applyFont="1" applyBorder="1" applyAlignment="1" applyProtection="1">
      <alignment vertical="center" wrapText="1"/>
      <protection locked="0" hidden="1"/>
    </xf>
    <xf numFmtId="0" fontId="19" fillId="0" borderId="0" xfId="0" applyFont="1" applyAlignment="1">
      <alignment vertical="center"/>
    </xf>
    <xf numFmtId="3" fontId="8" fillId="2" borderId="1" xfId="0" applyNumberFormat="1" applyFont="1" applyFill="1" applyBorder="1" applyAlignment="1" applyProtection="1">
      <alignment vertical="center" wrapText="1"/>
      <protection locked="0" hidden="1"/>
    </xf>
    <xf numFmtId="0" fontId="16" fillId="2" borderId="1" xfId="0" applyFont="1" applyFill="1" applyBorder="1" applyAlignment="1">
      <alignment vertical="center" wrapText="1"/>
    </xf>
    <xf numFmtId="0" fontId="16" fillId="0" borderId="0" xfId="0" applyFont="1" applyAlignment="1">
      <alignment vertical="center"/>
    </xf>
    <xf numFmtId="0" fontId="19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vertical="center" wrapText="1"/>
    </xf>
    <xf numFmtId="3" fontId="19" fillId="0" borderId="1" xfId="0" applyNumberFormat="1" applyFont="1" applyBorder="1" applyAlignment="1">
      <alignment vertical="center" wrapText="1"/>
    </xf>
    <xf numFmtId="3" fontId="19" fillId="0" borderId="1" xfId="0" applyNumberFormat="1" applyFont="1" applyBorder="1" applyAlignment="1" applyProtection="1">
      <alignment vertical="center" wrapText="1"/>
      <protection locked="0" hidden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vertical="center" wrapText="1"/>
    </xf>
    <xf numFmtId="3" fontId="8" fillId="2" borderId="1" xfId="0" applyNumberFormat="1" applyFont="1" applyFill="1" applyBorder="1" applyAlignment="1">
      <alignment vertical="center" wrapText="1"/>
    </xf>
    <xf numFmtId="0" fontId="8" fillId="1" borderId="1" xfId="0" applyFont="1" applyFill="1" applyBorder="1" applyAlignment="1">
      <alignment vertical="center" wrapText="1"/>
    </xf>
    <xf numFmtId="1" fontId="20" fillId="0" borderId="1" xfId="0" applyNumberFormat="1" applyFont="1" applyBorder="1" applyAlignment="1">
      <alignment horizontal="center" vertical="center" wrapText="1"/>
    </xf>
    <xf numFmtId="0" fontId="16" fillId="1" borderId="1" xfId="0" applyFont="1" applyFill="1" applyBorder="1" applyAlignment="1">
      <alignment vertical="center" wrapText="1"/>
    </xf>
    <xf numFmtId="0" fontId="18" fillId="0" borderId="1" xfId="0" applyFont="1" applyBorder="1" applyAlignment="1">
      <alignment horizontal="right" vertical="center" wrapText="1"/>
    </xf>
    <xf numFmtId="3" fontId="18" fillId="0" borderId="1" xfId="0" applyNumberFormat="1" applyFont="1" applyBorder="1" applyAlignment="1" applyProtection="1">
      <alignment vertical="center" wrapText="1"/>
      <protection locked="0" hidden="1"/>
    </xf>
    <xf numFmtId="3" fontId="8" fillId="2" borderId="1" xfId="0" applyNumberFormat="1" applyFont="1" applyFill="1" applyBorder="1" applyAlignment="1" applyProtection="1">
      <alignment vertical="center"/>
      <protection locked="0" hidden="1"/>
    </xf>
    <xf numFmtId="0" fontId="18" fillId="4" borderId="1" xfId="0" applyFont="1" applyFill="1" applyBorder="1" applyAlignment="1">
      <alignment horizontal="right" vertical="center"/>
    </xf>
    <xf numFmtId="3" fontId="18" fillId="4" borderId="1" xfId="0" applyNumberFormat="1" applyFont="1" applyFill="1" applyBorder="1" applyAlignment="1" applyProtection="1">
      <alignment vertical="center"/>
      <protection locked="0" hidden="1"/>
    </xf>
    <xf numFmtId="0" fontId="20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vertical="center"/>
    </xf>
    <xf numFmtId="3" fontId="20" fillId="0" borderId="1" xfId="0" applyNumberFormat="1" applyFont="1" applyBorder="1" applyAlignment="1">
      <alignment vertical="center"/>
    </xf>
    <xf numFmtId="3" fontId="20" fillId="0" borderId="1" xfId="0" applyNumberFormat="1" applyFont="1" applyBorder="1" applyAlignment="1" applyProtection="1">
      <alignment vertical="center"/>
      <protection locked="0" hidden="1"/>
    </xf>
    <xf numFmtId="0" fontId="19" fillId="0" borderId="1" xfId="0" applyFont="1" applyBorder="1" applyAlignment="1">
      <alignment vertical="center"/>
    </xf>
    <xf numFmtId="0" fontId="16" fillId="1" borderId="1" xfId="0" applyFont="1" applyFill="1" applyBorder="1" applyAlignment="1">
      <alignment vertical="center"/>
    </xf>
    <xf numFmtId="3" fontId="8" fillId="1" borderId="1" xfId="0" applyNumberFormat="1" applyFont="1" applyFill="1" applyBorder="1" applyAlignment="1">
      <alignment horizontal="right" vertical="center"/>
    </xf>
    <xf numFmtId="3" fontId="8" fillId="1" borderId="1" xfId="0" applyNumberFormat="1" applyFont="1" applyFill="1" applyBorder="1" applyAlignment="1" applyProtection="1">
      <alignment horizontal="right" vertical="center"/>
      <protection locked="0" hidden="1"/>
    </xf>
    <xf numFmtId="0" fontId="20" fillId="5" borderId="1" xfId="0" applyFont="1" applyFill="1" applyBorder="1" applyAlignment="1">
      <alignment vertical="center"/>
    </xf>
    <xf numFmtId="3" fontId="17" fillId="5" borderId="1" xfId="0" applyNumberFormat="1" applyFont="1" applyFill="1" applyBorder="1" applyAlignment="1">
      <alignment horizontal="right" vertical="center"/>
    </xf>
    <xf numFmtId="3" fontId="17" fillId="5" borderId="1" xfId="0" applyNumberFormat="1" applyFont="1" applyFill="1" applyBorder="1" applyAlignment="1" applyProtection="1">
      <alignment horizontal="right" vertical="center"/>
      <protection locked="0" hidden="1"/>
    </xf>
    <xf numFmtId="0" fontId="19" fillId="5" borderId="1" xfId="0" applyFont="1" applyFill="1" applyBorder="1" applyAlignment="1">
      <alignment vertical="center"/>
    </xf>
    <xf numFmtId="0" fontId="1" fillId="0" borderId="1" xfId="0" applyFont="1" applyBorder="1" applyAlignment="1">
      <alignment vertical="center"/>
    </xf>
    <xf numFmtId="49" fontId="17" fillId="0" borderId="1" xfId="0" applyNumberFormat="1" applyFont="1" applyBorder="1" applyAlignment="1">
      <alignment horizontal="left" vertical="top"/>
    </xf>
    <xf numFmtId="3" fontId="20" fillId="0" borderId="1" xfId="0" applyNumberFormat="1" applyFont="1" applyBorder="1" applyAlignment="1">
      <alignment vertical="top"/>
    </xf>
    <xf numFmtId="3" fontId="1" fillId="0" borderId="1" xfId="0" applyNumberFormat="1" applyFont="1" applyBorder="1" applyAlignment="1">
      <alignment vertical="center"/>
    </xf>
    <xf numFmtId="49" fontId="17" fillId="2" borderId="1" xfId="0" applyNumberFormat="1" applyFont="1" applyFill="1" applyBorder="1" applyAlignment="1">
      <alignment horizontal="justify" vertical="center"/>
    </xf>
    <xf numFmtId="3" fontId="13" fillId="1" borderId="1" xfId="0" applyNumberFormat="1" applyFont="1" applyFill="1" applyBorder="1" applyAlignment="1">
      <alignment horizontal="center" vertical="center"/>
    </xf>
    <xf numFmtId="49" fontId="20" fillId="0" borderId="1" xfId="0" applyNumberFormat="1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right" vertical="center"/>
    </xf>
    <xf numFmtId="3" fontId="21" fillId="1" borderId="1" xfId="0" applyNumberFormat="1" applyFont="1" applyFill="1" applyBorder="1" applyAlignment="1">
      <alignment horizontal="right" vertical="center"/>
    </xf>
    <xf numFmtId="3" fontId="4" fillId="1" borderId="1" xfId="0" applyNumberFormat="1" applyFont="1" applyFill="1" applyBorder="1" applyAlignment="1">
      <alignment vertical="center"/>
    </xf>
    <xf numFmtId="0" fontId="18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3" fontId="9" fillId="0" borderId="0" xfId="0" applyNumberFormat="1" applyFont="1" applyAlignment="1">
      <alignment vertical="center"/>
    </xf>
    <xf numFmtId="3" fontId="13" fillId="1" borderId="1" xfId="0" applyNumberFormat="1" applyFont="1" applyFill="1" applyBorder="1" applyAlignment="1">
      <alignment horizontal="center" vertical="center" wrapText="1"/>
    </xf>
    <xf numFmtId="0" fontId="20" fillId="0" borderId="5" xfId="0" applyFont="1" applyBorder="1" applyAlignment="1">
      <alignment horizontal="left" vertical="center"/>
    </xf>
    <xf numFmtId="0" fontId="20" fillId="0" borderId="3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center" vertical="center"/>
    </xf>
    <xf numFmtId="3" fontId="19" fillId="0" borderId="4" xfId="0" applyNumberFormat="1" applyFont="1" applyBorder="1" applyAlignment="1">
      <alignment horizontal="center" vertical="center"/>
    </xf>
    <xf numFmtId="0" fontId="8" fillId="2" borderId="4" xfId="0" applyFont="1" applyFill="1" applyBorder="1" applyAlignment="1">
      <alignment horizontal="left" vertical="center"/>
    </xf>
    <xf numFmtId="3" fontId="20" fillId="0" borderId="4" xfId="0" applyNumberFormat="1" applyFont="1" applyBorder="1" applyAlignment="1">
      <alignment vertical="center" wrapText="1"/>
    </xf>
    <xf numFmtId="3" fontId="8" fillId="2" borderId="4" xfId="0" applyNumberFormat="1" applyFont="1" applyFill="1" applyBorder="1" applyAlignment="1" applyProtection="1">
      <alignment vertical="center" wrapText="1"/>
      <protection locked="0" hidden="1"/>
    </xf>
    <xf numFmtId="3" fontId="19" fillId="0" borderId="4" xfId="0" applyNumberFormat="1" applyFont="1" applyBorder="1" applyAlignment="1">
      <alignment vertical="center" wrapText="1"/>
    </xf>
    <xf numFmtId="3" fontId="8" fillId="2" borderId="4" xfId="0" applyNumberFormat="1" applyFont="1" applyFill="1" applyBorder="1" applyAlignment="1">
      <alignment vertical="center" wrapText="1"/>
    </xf>
    <xf numFmtId="0" fontId="18" fillId="0" borderId="4" xfId="0" applyFont="1" applyBorder="1" applyAlignment="1">
      <alignment horizontal="right" vertical="center" wrapText="1"/>
    </xf>
    <xf numFmtId="3" fontId="8" fillId="2" borderId="4" xfId="0" applyNumberFormat="1" applyFont="1" applyFill="1" applyBorder="1" applyAlignment="1" applyProtection="1">
      <alignment vertical="center"/>
      <protection locked="0" hidden="1"/>
    </xf>
    <xf numFmtId="0" fontId="18" fillId="4" borderId="4" xfId="0" applyFont="1" applyFill="1" applyBorder="1" applyAlignment="1">
      <alignment horizontal="right" vertical="center"/>
    </xf>
    <xf numFmtId="3" fontId="8" fillId="1" borderId="4" xfId="0" applyNumberFormat="1" applyFont="1" applyFill="1" applyBorder="1" applyAlignment="1">
      <alignment vertical="center"/>
    </xf>
    <xf numFmtId="3" fontId="20" fillId="0" borderId="4" xfId="0" applyNumberFormat="1" applyFont="1" applyBorder="1" applyAlignment="1">
      <alignment vertical="center"/>
    </xf>
    <xf numFmtId="3" fontId="8" fillId="1" borderId="4" xfId="0" applyNumberFormat="1" applyFont="1" applyFill="1" applyBorder="1" applyAlignment="1">
      <alignment horizontal="right" vertical="center"/>
    </xf>
    <xf numFmtId="3" fontId="17" fillId="5" borderId="4" xfId="0" applyNumberFormat="1" applyFont="1" applyFill="1" applyBorder="1" applyAlignment="1">
      <alignment horizontal="right" vertical="center"/>
    </xf>
    <xf numFmtId="3" fontId="1" fillId="0" borderId="4" xfId="0" applyNumberFormat="1" applyFont="1" applyBorder="1" applyAlignment="1">
      <alignment vertical="center"/>
    </xf>
    <xf numFmtId="3" fontId="19" fillId="0" borderId="6" xfId="0" applyNumberFormat="1" applyFont="1" applyBorder="1" applyAlignment="1">
      <alignment horizontal="center" vertical="center"/>
    </xf>
    <xf numFmtId="0" fontId="8" fillId="2" borderId="6" xfId="0" applyFont="1" applyFill="1" applyBorder="1" applyAlignment="1">
      <alignment horizontal="left" vertical="center"/>
    </xf>
    <xf numFmtId="3" fontId="20" fillId="0" borderId="6" xfId="0" applyNumberFormat="1" applyFont="1" applyBorder="1" applyAlignment="1" applyProtection="1">
      <alignment vertical="center" wrapText="1"/>
      <protection locked="0" hidden="1"/>
    </xf>
    <xf numFmtId="3" fontId="8" fillId="2" borderId="6" xfId="0" applyNumberFormat="1" applyFont="1" applyFill="1" applyBorder="1" applyAlignment="1" applyProtection="1">
      <alignment vertical="center" wrapText="1"/>
      <protection locked="0" hidden="1"/>
    </xf>
    <xf numFmtId="3" fontId="19" fillId="0" borderId="6" xfId="0" applyNumberFormat="1" applyFont="1" applyBorder="1" applyAlignment="1" applyProtection="1">
      <alignment vertical="center" wrapText="1"/>
      <protection locked="0" hidden="1"/>
    </xf>
    <xf numFmtId="3" fontId="18" fillId="0" borderId="6" xfId="0" applyNumberFormat="1" applyFont="1" applyBorder="1" applyAlignment="1" applyProtection="1">
      <alignment vertical="center" wrapText="1"/>
      <protection locked="0" hidden="1"/>
    </xf>
    <xf numFmtId="3" fontId="8" fillId="2" borderId="6" xfId="0" applyNumberFormat="1" applyFont="1" applyFill="1" applyBorder="1" applyAlignment="1" applyProtection="1">
      <alignment vertical="center"/>
      <protection locked="0" hidden="1"/>
    </xf>
    <xf numFmtId="3" fontId="18" fillId="4" borderId="6" xfId="0" applyNumberFormat="1" applyFont="1" applyFill="1" applyBorder="1" applyAlignment="1" applyProtection="1">
      <alignment vertical="center"/>
      <protection locked="0" hidden="1"/>
    </xf>
    <xf numFmtId="3" fontId="8" fillId="1" borderId="6" xfId="0" applyNumberFormat="1" applyFont="1" applyFill="1" applyBorder="1" applyAlignment="1" applyProtection="1">
      <alignment vertical="center"/>
      <protection locked="0" hidden="1"/>
    </xf>
    <xf numFmtId="3" fontId="8" fillId="1" borderId="6" xfId="0" applyNumberFormat="1" applyFont="1" applyFill="1" applyBorder="1" applyAlignment="1" applyProtection="1">
      <alignment horizontal="right" vertical="center"/>
      <protection locked="0" hidden="1"/>
    </xf>
    <xf numFmtId="3" fontId="17" fillId="5" borderId="6" xfId="0" applyNumberFormat="1" applyFont="1" applyFill="1" applyBorder="1" applyAlignment="1" applyProtection="1">
      <alignment horizontal="right" vertical="center"/>
      <protection locked="0" hidden="1"/>
    </xf>
    <xf numFmtId="3" fontId="1" fillId="0" borderId="6" xfId="0" applyNumberFormat="1" applyFont="1" applyBorder="1" applyAlignment="1">
      <alignment vertical="center"/>
    </xf>
    <xf numFmtId="3" fontId="13" fillId="1" borderId="6" xfId="0" applyNumberFormat="1" applyFont="1" applyFill="1" applyBorder="1" applyAlignment="1">
      <alignment horizontal="center" vertical="center" wrapText="1"/>
    </xf>
    <xf numFmtId="3" fontId="21" fillId="1" borderId="6" xfId="0" applyNumberFormat="1" applyFont="1" applyFill="1" applyBorder="1" applyAlignment="1">
      <alignment horizontal="right" vertical="center"/>
    </xf>
    <xf numFmtId="3" fontId="21" fillId="1" borderId="4" xfId="0" applyNumberFormat="1" applyFont="1" applyFill="1" applyBorder="1" applyAlignment="1">
      <alignment horizontal="right" vertical="center"/>
    </xf>
    <xf numFmtId="3" fontId="1" fillId="0" borderId="4" xfId="0" applyNumberFormat="1" applyFont="1" applyBorder="1" applyAlignment="1">
      <alignment horizontal="right" vertical="center"/>
    </xf>
    <xf numFmtId="3" fontId="13" fillId="1" borderId="4" xfId="0" applyNumberFormat="1" applyFont="1" applyFill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 wrapText="1"/>
    </xf>
    <xf numFmtId="0" fontId="19" fillId="0" borderId="4" xfId="0" applyFont="1" applyBorder="1" applyAlignment="1">
      <alignment vertical="center" wrapText="1"/>
    </xf>
    <xf numFmtId="0" fontId="8" fillId="2" borderId="4" xfId="0" applyFont="1" applyFill="1" applyBorder="1" applyAlignment="1">
      <alignment vertical="center" wrapText="1"/>
    </xf>
    <xf numFmtId="0" fontId="8" fillId="1" borderId="4" xfId="0" applyFont="1" applyFill="1" applyBorder="1" applyAlignment="1">
      <alignment vertical="center"/>
    </xf>
    <xf numFmtId="0" fontId="20" fillId="0" borderId="4" xfId="0" applyFont="1" applyBorder="1" applyAlignment="1">
      <alignment vertical="center"/>
    </xf>
    <xf numFmtId="0" fontId="16" fillId="1" borderId="4" xfId="0" applyFont="1" applyFill="1" applyBorder="1" applyAlignment="1">
      <alignment vertical="center"/>
    </xf>
    <xf numFmtId="0" fontId="20" fillId="5" borderId="4" xfId="0" applyFont="1" applyFill="1" applyBorder="1" applyAlignment="1">
      <alignment vertical="center"/>
    </xf>
    <xf numFmtId="0" fontId="1" fillId="0" borderId="4" xfId="0" applyFont="1" applyBorder="1" applyAlignment="1">
      <alignment vertical="center"/>
    </xf>
    <xf numFmtId="0" fontId="9" fillId="0" borderId="8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8" fillId="2" borderId="9" xfId="0" applyFont="1" applyFill="1" applyBorder="1" applyAlignment="1">
      <alignment horizontal="left" vertical="center"/>
    </xf>
    <xf numFmtId="0" fontId="20" fillId="0" borderId="9" xfId="0" applyFont="1" applyBorder="1" applyAlignment="1">
      <alignment horizontal="center" vertical="center" wrapText="1"/>
    </xf>
    <xf numFmtId="3" fontId="8" fillId="2" borderId="9" xfId="0" applyNumberFormat="1" applyFont="1" applyFill="1" applyBorder="1" applyAlignment="1" applyProtection="1">
      <alignment vertical="center" wrapText="1"/>
      <protection locked="0" hidden="1"/>
    </xf>
    <xf numFmtId="0" fontId="19" fillId="0" borderId="9" xfId="0" applyFont="1" applyBorder="1" applyAlignment="1">
      <alignment vertical="center" wrapText="1"/>
    </xf>
    <xf numFmtId="0" fontId="8" fillId="2" borderId="9" xfId="0" applyFont="1" applyFill="1" applyBorder="1" applyAlignment="1">
      <alignment vertical="center" wrapText="1"/>
    </xf>
    <xf numFmtId="0" fontId="18" fillId="0" borderId="9" xfId="0" applyFont="1" applyBorder="1" applyAlignment="1">
      <alignment horizontal="right" vertical="center" wrapText="1"/>
    </xf>
    <xf numFmtId="3" fontId="8" fillId="2" borderId="9" xfId="0" applyNumberFormat="1" applyFont="1" applyFill="1" applyBorder="1" applyAlignment="1" applyProtection="1">
      <alignment vertical="center"/>
      <protection locked="0" hidden="1"/>
    </xf>
    <xf numFmtId="0" fontId="18" fillId="4" borderId="9" xfId="0" applyFont="1" applyFill="1" applyBorder="1" applyAlignment="1">
      <alignment horizontal="right" vertical="center"/>
    </xf>
    <xf numFmtId="0" fontId="8" fillId="1" borderId="9" xfId="0" applyFont="1" applyFill="1" applyBorder="1" applyAlignment="1">
      <alignment vertical="center"/>
    </xf>
    <xf numFmtId="0" fontId="20" fillId="0" borderId="9" xfId="0" applyFont="1" applyBorder="1" applyAlignment="1">
      <alignment vertical="center"/>
    </xf>
    <xf numFmtId="0" fontId="16" fillId="1" borderId="9" xfId="0" applyFont="1" applyFill="1" applyBorder="1" applyAlignment="1">
      <alignment vertical="center"/>
    </xf>
    <xf numFmtId="0" fontId="20" fillId="5" borderId="9" xfId="0" applyFont="1" applyFill="1" applyBorder="1" applyAlignment="1">
      <alignment vertical="center"/>
    </xf>
    <xf numFmtId="0" fontId="1" fillId="0" borderId="9" xfId="0" applyFont="1" applyBorder="1" applyAlignment="1">
      <alignment vertical="center"/>
    </xf>
    <xf numFmtId="3" fontId="13" fillId="1" borderId="9" xfId="0" applyNumberFormat="1" applyFont="1" applyFill="1" applyBorder="1" applyAlignment="1">
      <alignment horizontal="center" vertical="center"/>
    </xf>
    <xf numFmtId="3" fontId="1" fillId="0" borderId="9" xfId="0" applyNumberFormat="1" applyFont="1" applyBorder="1" applyAlignment="1">
      <alignment horizontal="right" vertical="center"/>
    </xf>
    <xf numFmtId="3" fontId="21" fillId="1" borderId="9" xfId="0" applyNumberFormat="1" applyFont="1" applyFill="1" applyBorder="1" applyAlignment="1">
      <alignment horizontal="right" vertical="center"/>
    </xf>
    <xf numFmtId="3" fontId="17" fillId="2" borderId="1" xfId="0" applyNumberFormat="1" applyFont="1" applyFill="1" applyBorder="1" applyAlignment="1">
      <alignment horizontal="center" vertical="center" textRotation="90" wrapText="1"/>
    </xf>
    <xf numFmtId="3" fontId="17" fillId="2" borderId="6" xfId="0" applyNumberFormat="1" applyFont="1" applyFill="1" applyBorder="1" applyAlignment="1">
      <alignment horizontal="center" vertical="center" textRotation="90" wrapText="1"/>
    </xf>
    <xf numFmtId="0" fontId="17" fillId="2" borderId="1" xfId="0" applyFont="1" applyFill="1" applyBorder="1" applyAlignment="1">
      <alignment horizontal="center" vertical="center" textRotation="90" wrapText="1"/>
    </xf>
    <xf numFmtId="0" fontId="17" fillId="2" borderId="9" xfId="0" applyFont="1" applyFill="1" applyBorder="1" applyAlignment="1">
      <alignment horizontal="center" vertical="center" textRotation="90" wrapText="1"/>
    </xf>
    <xf numFmtId="3" fontId="17" fillId="2" borderId="4" xfId="0" applyNumberFormat="1" applyFont="1" applyFill="1" applyBorder="1" applyAlignment="1">
      <alignment horizontal="center" vertical="center" textRotation="90" wrapText="1"/>
    </xf>
    <xf numFmtId="0" fontId="17" fillId="2" borderId="4" xfId="0" applyFont="1" applyFill="1" applyBorder="1" applyAlignment="1">
      <alignment horizontal="center" vertical="center" textRotation="90" wrapText="1"/>
    </xf>
    <xf numFmtId="0" fontId="17" fillId="1" borderId="1" xfId="0" applyFont="1" applyFill="1" applyBorder="1" applyAlignment="1">
      <alignment horizontal="center" vertical="center" textRotation="90" wrapText="1"/>
    </xf>
    <xf numFmtId="3" fontId="21" fillId="1" borderId="4" xfId="0" applyNumberFormat="1" applyFont="1" applyFill="1" applyBorder="1" applyAlignment="1">
      <alignment horizontal="right" vertical="center"/>
    </xf>
    <xf numFmtId="3" fontId="21" fillId="1" borderId="1" xfId="0" applyNumberFormat="1" applyFont="1" applyFill="1" applyBorder="1" applyAlignment="1">
      <alignment horizontal="right" vertical="center"/>
    </xf>
    <xf numFmtId="0" fontId="9" fillId="0" borderId="5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20" fillId="0" borderId="1" xfId="0" applyFont="1" applyBorder="1" applyAlignment="1">
      <alignment horizontal="left" vertical="center"/>
    </xf>
    <xf numFmtId="0" fontId="20" fillId="0" borderId="3" xfId="0" applyFont="1" applyBorder="1" applyAlignment="1">
      <alignment horizontal="left" vertical="center"/>
    </xf>
    <xf numFmtId="0" fontId="20" fillId="0" borderId="5" xfId="0" applyFont="1" applyBorder="1" applyAlignment="1">
      <alignment horizontal="left" vertical="center"/>
    </xf>
    <xf numFmtId="0" fontId="21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right" vertical="center"/>
    </xf>
    <xf numFmtId="0" fontId="8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3" fontId="1" fillId="0" borderId="3" xfId="0" applyNumberFormat="1" applyFont="1" applyBorder="1" applyAlignment="1">
      <alignment horizontal="right" vertical="center"/>
    </xf>
    <xf numFmtId="3" fontId="1" fillId="0" borderId="4" xfId="0" applyNumberFormat="1" applyFont="1" applyBorder="1" applyAlignment="1">
      <alignment horizontal="right" vertical="center"/>
    </xf>
    <xf numFmtId="0" fontId="8" fillId="2" borderId="1" xfId="0" applyFont="1" applyFill="1" applyBorder="1" applyAlignment="1">
      <alignment horizontal="left" vertical="center" wrapText="1"/>
    </xf>
    <xf numFmtId="0" fontId="14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right" vertical="center" wrapText="1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3" fontId="13" fillId="1" borderId="4" xfId="0" applyNumberFormat="1" applyFont="1" applyFill="1" applyBorder="1" applyAlignment="1">
      <alignment horizontal="center" vertical="center"/>
    </xf>
    <xf numFmtId="3" fontId="13" fillId="1" borderId="1" xfId="0" applyNumberFormat="1" applyFont="1" applyFill="1" applyBorder="1" applyAlignment="1">
      <alignment horizontal="center" vertical="center"/>
    </xf>
    <xf numFmtId="3" fontId="1" fillId="0" borderId="1" xfId="0" applyNumberFormat="1" applyFont="1" applyBorder="1" applyAlignment="1">
      <alignment horizontal="right" vertical="center"/>
    </xf>
    <xf numFmtId="3" fontId="1" fillId="0" borderId="5" xfId="0" applyNumberFormat="1" applyFont="1" applyBorder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11" fillId="0" borderId="0" xfId="0" applyFont="1" applyAlignment="1">
      <alignment horizontal="center"/>
    </xf>
    <xf numFmtId="0" fontId="10" fillId="0" borderId="0" xfId="0" applyFont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1</xdr:col>
      <xdr:colOff>1152525</xdr:colOff>
      <xdr:row>3</xdr:row>
      <xdr:rowOff>80052</xdr:rowOff>
    </xdr:to>
    <xdr:pic>
      <xdr:nvPicPr>
        <xdr:cNvPr id="8420" name="Picture 1">
          <a:extLst>
            <a:ext uri="{FF2B5EF4-FFF2-40B4-BE49-F238E27FC236}">
              <a16:creationId xmlns:a16="http://schemas.microsoft.com/office/drawing/2014/main" id="{00000000-0008-0000-0300-0000E42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" y="1"/>
          <a:ext cx="1428749" cy="4801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133350</xdr:colOff>
      <xdr:row>4</xdr:row>
      <xdr:rowOff>47625</xdr:rowOff>
    </xdr:to>
    <xdr:pic>
      <xdr:nvPicPr>
        <xdr:cNvPr id="13375" name="Picture 1">
          <a:extLst>
            <a:ext uri="{FF2B5EF4-FFF2-40B4-BE49-F238E27FC236}">
              <a16:creationId xmlns:a16="http://schemas.microsoft.com/office/drawing/2014/main" id="{00000000-0008-0000-0400-00003F3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2571750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87"/>
  <sheetViews>
    <sheetView topLeftCell="A42" zoomScaleNormal="100" workbookViewId="0">
      <selection activeCell="B58" sqref="B58"/>
    </sheetView>
  </sheetViews>
  <sheetFormatPr defaultColWidth="9.140625" defaultRowHeight="9.75" x14ac:dyDescent="0.2"/>
  <cols>
    <col min="1" max="1" width="4.140625" style="2" customWidth="1"/>
    <col min="2" max="2" width="36.28515625" style="2" customWidth="1"/>
    <col min="3" max="3" width="7.28515625" style="2" customWidth="1"/>
    <col min="4" max="4" width="5.7109375" style="2" customWidth="1"/>
    <col min="5" max="5" width="9.140625" style="4" customWidth="1"/>
    <col min="6" max="7" width="10.28515625" style="4" customWidth="1"/>
    <col min="8" max="8" width="5.42578125" style="2" customWidth="1"/>
    <col min="9" max="9" width="10" style="4" customWidth="1"/>
    <col min="10" max="10" width="10.7109375" style="4" customWidth="1"/>
    <col min="11" max="11" width="12.28515625" style="4" customWidth="1"/>
    <col min="12" max="12" width="5.28515625" style="2" customWidth="1"/>
    <col min="13" max="13" width="9.28515625" style="4" customWidth="1"/>
    <col min="14" max="14" width="10" style="4" customWidth="1"/>
    <col min="15" max="15" width="12.42578125" style="4" customWidth="1"/>
    <col min="16" max="16" width="19.7109375" style="4" customWidth="1"/>
    <col min="17" max="16384" width="9.140625" style="2"/>
  </cols>
  <sheetData>
    <row r="1" spans="1:16" s="33" customFormat="1" ht="11.1" customHeight="1" x14ac:dyDescent="0.2">
      <c r="A1" s="28"/>
      <c r="B1" s="29"/>
      <c r="C1" s="30"/>
      <c r="D1" s="31"/>
      <c r="E1" s="32"/>
      <c r="F1" s="32"/>
      <c r="G1" s="32"/>
      <c r="H1" s="31"/>
      <c r="I1" s="32"/>
      <c r="J1" s="32"/>
      <c r="K1" s="32"/>
      <c r="L1" s="31"/>
      <c r="M1" s="32"/>
      <c r="N1" s="32"/>
      <c r="O1" s="32"/>
      <c r="P1" s="32"/>
    </row>
    <row r="2" spans="1:16" s="33" customFormat="1" ht="11.1" customHeight="1" x14ac:dyDescent="0.2">
      <c r="A2" s="28"/>
      <c r="B2" s="29"/>
      <c r="C2" s="30"/>
      <c r="D2" s="34"/>
      <c r="E2" s="35"/>
      <c r="F2" s="35"/>
      <c r="G2" s="35"/>
      <c r="H2" s="34"/>
      <c r="I2" s="35"/>
      <c r="J2" s="35"/>
      <c r="K2" s="35"/>
      <c r="L2" s="34"/>
      <c r="M2" s="35"/>
      <c r="N2" s="35"/>
      <c r="O2" s="35"/>
      <c r="P2" s="35"/>
    </row>
    <row r="3" spans="1:16" s="33" customFormat="1" ht="11.1" customHeight="1" x14ac:dyDescent="0.2">
      <c r="A3" s="36"/>
      <c r="C3" s="37"/>
      <c r="E3" s="38"/>
      <c r="F3" s="38"/>
      <c r="G3" s="38"/>
      <c r="I3" s="38"/>
      <c r="J3" s="38"/>
      <c r="K3" s="38"/>
      <c r="M3" s="38"/>
      <c r="N3" s="38"/>
      <c r="O3" s="38"/>
      <c r="P3" s="38"/>
    </row>
    <row r="4" spans="1:16" s="29" customFormat="1" ht="11.1" customHeight="1" x14ac:dyDescent="0.2">
      <c r="A4" s="28"/>
      <c r="C4" s="30"/>
      <c r="E4" s="39"/>
      <c r="F4" s="39"/>
      <c r="G4" s="39"/>
      <c r="I4" s="39"/>
      <c r="J4" s="39"/>
      <c r="K4" s="39"/>
      <c r="M4" s="39"/>
      <c r="N4" s="39"/>
      <c r="O4" s="39"/>
      <c r="P4" s="39"/>
    </row>
    <row r="5" spans="1:16" s="1" customFormat="1" ht="15.75" customHeight="1" x14ac:dyDescent="0.2">
      <c r="A5" s="181" t="s">
        <v>95</v>
      </c>
      <c r="B5" s="181"/>
      <c r="C5" s="181"/>
      <c r="D5" s="181"/>
      <c r="E5" s="181"/>
      <c r="F5" s="181"/>
      <c r="G5" s="181"/>
      <c r="H5" s="181"/>
      <c r="I5" s="181"/>
      <c r="J5" s="181"/>
      <c r="K5" s="181"/>
      <c r="L5" s="181"/>
      <c r="M5" s="181"/>
      <c r="N5" s="181"/>
      <c r="O5" s="181"/>
      <c r="P5" s="181"/>
    </row>
    <row r="6" spans="1:16" ht="12" customHeight="1" x14ac:dyDescent="0.25">
      <c r="A6" s="40"/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</row>
    <row r="7" spans="1:16" s="1" customFormat="1" ht="78" customHeight="1" x14ac:dyDescent="0.2">
      <c r="A7" s="182" t="s">
        <v>96</v>
      </c>
      <c r="B7" s="182"/>
      <c r="C7" s="182"/>
      <c r="D7" s="182"/>
      <c r="E7" s="182"/>
      <c r="F7" s="182"/>
      <c r="G7" s="182"/>
      <c r="H7" s="182"/>
      <c r="I7" s="182"/>
      <c r="J7" s="182"/>
      <c r="K7" s="182"/>
      <c r="L7" s="182"/>
      <c r="M7" s="182"/>
      <c r="N7" s="182"/>
      <c r="O7" s="182"/>
      <c r="P7" s="182"/>
    </row>
    <row r="8" spans="1:16" s="1" customFormat="1" ht="11.25" customHeight="1" x14ac:dyDescent="0.2">
      <c r="A8" s="41"/>
      <c r="B8" s="41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</row>
    <row r="9" spans="1:16" ht="15" customHeight="1" x14ac:dyDescent="0.2">
      <c r="A9" s="12"/>
      <c r="B9" s="12"/>
      <c r="C9" s="12"/>
      <c r="D9" s="185" t="s">
        <v>41</v>
      </c>
      <c r="E9" s="169"/>
      <c r="F9" s="169"/>
      <c r="G9" s="170"/>
      <c r="H9" s="142"/>
      <c r="I9" s="169" t="s">
        <v>87</v>
      </c>
      <c r="J9" s="169"/>
      <c r="K9" s="170"/>
      <c r="L9" s="101"/>
      <c r="M9" s="169" t="s">
        <v>100</v>
      </c>
      <c r="N9" s="169"/>
      <c r="O9" s="186"/>
      <c r="P9" s="12"/>
    </row>
    <row r="10" spans="1:16" s="43" customFormat="1" ht="59.25" customHeight="1" x14ac:dyDescent="0.2">
      <c r="A10" s="42" t="s">
        <v>0</v>
      </c>
      <c r="B10" s="42" t="s">
        <v>30</v>
      </c>
      <c r="C10" s="42" t="s">
        <v>1</v>
      </c>
      <c r="D10" s="162" t="s">
        <v>2</v>
      </c>
      <c r="E10" s="160" t="s">
        <v>26</v>
      </c>
      <c r="F10" s="160" t="s">
        <v>27</v>
      </c>
      <c r="G10" s="161" t="s">
        <v>73</v>
      </c>
      <c r="H10" s="163" t="s">
        <v>2</v>
      </c>
      <c r="I10" s="164" t="s">
        <v>88</v>
      </c>
      <c r="J10" s="160" t="s">
        <v>89</v>
      </c>
      <c r="K10" s="161" t="s">
        <v>90</v>
      </c>
      <c r="L10" s="165" t="s">
        <v>2</v>
      </c>
      <c r="M10" s="164" t="s">
        <v>88</v>
      </c>
      <c r="N10" s="160" t="s">
        <v>89</v>
      </c>
      <c r="O10" s="160" t="s">
        <v>90</v>
      </c>
      <c r="P10" s="166" t="s">
        <v>3</v>
      </c>
    </row>
    <row r="11" spans="1:16" s="46" customFormat="1" ht="12.75" customHeight="1" x14ac:dyDescent="0.2">
      <c r="A11" s="44">
        <v>1</v>
      </c>
      <c r="B11" s="44">
        <v>2</v>
      </c>
      <c r="C11" s="44">
        <v>3</v>
      </c>
      <c r="D11" s="44">
        <v>4</v>
      </c>
      <c r="E11" s="45">
        <v>5</v>
      </c>
      <c r="F11" s="45">
        <v>6</v>
      </c>
      <c r="G11" s="116">
        <v>7</v>
      </c>
      <c r="H11" s="143">
        <v>8</v>
      </c>
      <c r="I11" s="102">
        <v>9</v>
      </c>
      <c r="J11" s="45">
        <v>10</v>
      </c>
      <c r="K11" s="116">
        <v>11</v>
      </c>
      <c r="L11" s="133">
        <v>12</v>
      </c>
      <c r="M11" s="102">
        <v>13</v>
      </c>
      <c r="N11" s="45">
        <v>14</v>
      </c>
      <c r="O11" s="45">
        <v>15</v>
      </c>
      <c r="P11" s="44">
        <v>16</v>
      </c>
    </row>
    <row r="12" spans="1:16" s="11" customFormat="1" ht="20.25" customHeight="1" x14ac:dyDescent="0.2">
      <c r="A12" s="47" t="s">
        <v>4</v>
      </c>
      <c r="B12" s="183" t="s">
        <v>5</v>
      </c>
      <c r="C12" s="183"/>
      <c r="D12" s="48"/>
      <c r="E12" s="48"/>
      <c r="F12" s="48"/>
      <c r="G12" s="117"/>
      <c r="H12" s="144"/>
      <c r="I12" s="103"/>
      <c r="J12" s="48"/>
      <c r="K12" s="117"/>
      <c r="L12" s="103"/>
      <c r="M12" s="103"/>
      <c r="N12" s="48"/>
      <c r="O12" s="48"/>
      <c r="P12" s="22"/>
    </row>
    <row r="13" spans="1:16" s="53" customFormat="1" ht="23.25" customHeight="1" x14ac:dyDescent="0.2">
      <c r="A13" s="49">
        <v>1</v>
      </c>
      <c r="B13" s="50" t="s">
        <v>77</v>
      </c>
      <c r="C13" s="49" t="s">
        <v>6</v>
      </c>
      <c r="D13" s="49">
        <v>1</v>
      </c>
      <c r="E13" s="51">
        <v>300000</v>
      </c>
      <c r="F13" s="52">
        <f>E13*D13</f>
        <v>300000</v>
      </c>
      <c r="G13" s="118">
        <f>$F13/7.5345</f>
        <v>39816.842524387816</v>
      </c>
      <c r="H13" s="145">
        <v>1</v>
      </c>
      <c r="I13" s="104">
        <v>39816.839999999997</v>
      </c>
      <c r="J13" s="52">
        <f>I13*D13</f>
        <v>39816.839999999997</v>
      </c>
      <c r="K13" s="118">
        <f>J13*7.5345</f>
        <v>299999.98097999999</v>
      </c>
      <c r="L13" s="134">
        <v>1</v>
      </c>
      <c r="M13" s="104">
        <v>39816.839999999997</v>
      </c>
      <c r="N13" s="52">
        <f>M13*H13</f>
        <v>39816.839999999997</v>
      </c>
      <c r="O13" s="52">
        <f>N13*7.5345</f>
        <v>299999.98097999999</v>
      </c>
      <c r="P13" s="50" t="s">
        <v>75</v>
      </c>
    </row>
    <row r="14" spans="1:16" s="53" customFormat="1" ht="21" customHeight="1" x14ac:dyDescent="0.2">
      <c r="A14" s="49">
        <v>2</v>
      </c>
      <c r="B14" s="50" t="s">
        <v>74</v>
      </c>
      <c r="C14" s="49" t="s">
        <v>6</v>
      </c>
      <c r="D14" s="49">
        <v>1</v>
      </c>
      <c r="E14" s="51">
        <v>1990000</v>
      </c>
      <c r="F14" s="52">
        <f>D14*E14</f>
        <v>1990000</v>
      </c>
      <c r="G14" s="118">
        <f t="shared" ref="G14:G16" si="0">$F14/7.5345</f>
        <v>264118.38874510583</v>
      </c>
      <c r="H14" s="145">
        <v>1</v>
      </c>
      <c r="I14" s="104">
        <v>264118</v>
      </c>
      <c r="J14" s="52">
        <v>264118.39</v>
      </c>
      <c r="K14" s="118">
        <f t="shared" ref="K14:K16" si="1">J14*7.5345</f>
        <v>1990000.0094550003</v>
      </c>
      <c r="L14" s="134">
        <v>1</v>
      </c>
      <c r="M14" s="104">
        <v>264118</v>
      </c>
      <c r="N14" s="52">
        <v>264118.39</v>
      </c>
      <c r="O14" s="52">
        <f t="shared" ref="O14:O16" si="2">N14*7.5345</f>
        <v>1990000.0094550003</v>
      </c>
      <c r="P14" s="50" t="s">
        <v>75</v>
      </c>
    </row>
    <row r="15" spans="1:16" s="53" customFormat="1" ht="21" customHeight="1" x14ac:dyDescent="0.2">
      <c r="A15" s="49">
        <v>3</v>
      </c>
      <c r="B15" s="50" t="s">
        <v>76</v>
      </c>
      <c r="C15" s="49" t="s">
        <v>6</v>
      </c>
      <c r="D15" s="49">
        <v>1</v>
      </c>
      <c r="E15" s="51">
        <v>340000</v>
      </c>
      <c r="F15" s="52">
        <f>D15*E15</f>
        <v>340000</v>
      </c>
      <c r="G15" s="118">
        <f t="shared" si="0"/>
        <v>45125.754860972855</v>
      </c>
      <c r="H15" s="145">
        <v>1</v>
      </c>
      <c r="I15" s="104">
        <v>45127.75</v>
      </c>
      <c r="J15" s="52">
        <v>45127.75</v>
      </c>
      <c r="K15" s="118">
        <f t="shared" si="1"/>
        <v>340015.03237500001</v>
      </c>
      <c r="L15" s="134">
        <v>1</v>
      </c>
      <c r="M15" s="104">
        <v>45127.75</v>
      </c>
      <c r="N15" s="52">
        <v>45127.75</v>
      </c>
      <c r="O15" s="52">
        <f t="shared" si="2"/>
        <v>340015.03237500001</v>
      </c>
      <c r="P15" s="50" t="s">
        <v>75</v>
      </c>
    </row>
    <row r="16" spans="1:16" s="53" customFormat="1" ht="23.25" customHeight="1" x14ac:dyDescent="0.2">
      <c r="A16" s="49">
        <v>4</v>
      </c>
      <c r="B16" s="50" t="s">
        <v>59</v>
      </c>
      <c r="C16" s="49" t="s">
        <v>6</v>
      </c>
      <c r="D16" s="49">
        <v>1</v>
      </c>
      <c r="E16" s="51">
        <v>160000</v>
      </c>
      <c r="F16" s="52">
        <f>E16*D16</f>
        <v>160000</v>
      </c>
      <c r="G16" s="118">
        <f t="shared" si="0"/>
        <v>21235.649346340168</v>
      </c>
      <c r="H16" s="145">
        <v>0</v>
      </c>
      <c r="I16" s="104">
        <v>0</v>
      </c>
      <c r="J16" s="52">
        <f t="shared" ref="J16" si="3">I16*D16</f>
        <v>0</v>
      </c>
      <c r="K16" s="118">
        <f t="shared" si="1"/>
        <v>0</v>
      </c>
      <c r="L16" s="134">
        <v>0</v>
      </c>
      <c r="M16" s="104">
        <v>0</v>
      </c>
      <c r="N16" s="52">
        <f t="shared" ref="N16" si="4">M16*H16</f>
        <v>0</v>
      </c>
      <c r="O16" s="52">
        <f t="shared" si="2"/>
        <v>0</v>
      </c>
      <c r="P16" s="50" t="s">
        <v>84</v>
      </c>
    </row>
    <row r="17" spans="1:16" s="56" customFormat="1" ht="18.75" customHeight="1" x14ac:dyDescent="0.2">
      <c r="A17" s="184" t="s">
        <v>8</v>
      </c>
      <c r="B17" s="184"/>
      <c r="C17" s="184"/>
      <c r="D17" s="54"/>
      <c r="E17" s="54"/>
      <c r="F17" s="54">
        <f>SUM(F13:F16)</f>
        <v>2790000</v>
      </c>
      <c r="G17" s="119">
        <f>SUM(G13:G16)</f>
        <v>370296.63547680667</v>
      </c>
      <c r="H17" s="146"/>
      <c r="I17" s="105"/>
      <c r="J17" s="54">
        <f>SUM(J13:J16)</f>
        <v>349062.98</v>
      </c>
      <c r="K17" s="119">
        <f>SUM(K13:K16)</f>
        <v>2630015.0228100005</v>
      </c>
      <c r="L17" s="105"/>
      <c r="M17" s="105"/>
      <c r="N17" s="54">
        <f>SUM(N13:N16)</f>
        <v>349062.98</v>
      </c>
      <c r="O17" s="54">
        <f>SUM(O13:O16)</f>
        <v>2630015.0228100005</v>
      </c>
      <c r="P17" s="55"/>
    </row>
    <row r="18" spans="1:16" s="53" customFormat="1" ht="13.5" customHeight="1" x14ac:dyDescent="0.2">
      <c r="A18" s="57"/>
      <c r="B18" s="58"/>
      <c r="C18" s="57"/>
      <c r="D18" s="58"/>
      <c r="E18" s="59"/>
      <c r="F18" s="60"/>
      <c r="G18" s="120"/>
      <c r="H18" s="147"/>
      <c r="I18" s="106"/>
      <c r="J18" s="60"/>
      <c r="K18" s="120"/>
      <c r="L18" s="135"/>
      <c r="M18" s="106"/>
      <c r="N18" s="60"/>
      <c r="O18" s="60"/>
      <c r="P18" s="58"/>
    </row>
    <row r="19" spans="1:16" s="11" customFormat="1" ht="19.5" customHeight="1" x14ac:dyDescent="0.2">
      <c r="A19" s="61" t="s">
        <v>9</v>
      </c>
      <c r="B19" s="62" t="s">
        <v>10</v>
      </c>
      <c r="C19" s="62"/>
      <c r="D19" s="63"/>
      <c r="E19" s="64"/>
      <c r="F19" s="54"/>
      <c r="G19" s="119"/>
      <c r="H19" s="148"/>
      <c r="I19" s="107"/>
      <c r="J19" s="54"/>
      <c r="K19" s="119"/>
      <c r="L19" s="136"/>
      <c r="M19" s="107"/>
      <c r="N19" s="54"/>
      <c r="O19" s="54"/>
      <c r="P19" s="65"/>
    </row>
    <row r="20" spans="1:16" s="53" customFormat="1" ht="24" customHeight="1" x14ac:dyDescent="0.2">
      <c r="A20" s="66">
        <v>1</v>
      </c>
      <c r="B20" s="50" t="s">
        <v>46</v>
      </c>
      <c r="C20" s="49" t="s">
        <v>6</v>
      </c>
      <c r="D20" s="49">
        <v>30</v>
      </c>
      <c r="E20" s="51">
        <v>4300</v>
      </c>
      <c r="F20" s="52">
        <f>D20*E20</f>
        <v>129000</v>
      </c>
      <c r="G20" s="118">
        <f t="shared" ref="G20:G41" si="5">$F20/7.5345</f>
        <v>17121.242285486758</v>
      </c>
      <c r="H20" s="145">
        <v>40</v>
      </c>
      <c r="I20" s="104">
        <v>583.98</v>
      </c>
      <c r="J20" s="52">
        <f>I20*H20</f>
        <v>23359.200000000001</v>
      </c>
      <c r="K20" s="118">
        <f t="shared" ref="K20:K41" si="6">J20*7.5345</f>
        <v>175999.89240000001</v>
      </c>
      <c r="L20" s="134">
        <v>40</v>
      </c>
      <c r="M20" s="104">
        <v>583.98</v>
      </c>
      <c r="N20" s="52">
        <f>M20*L20</f>
        <v>23359.200000000001</v>
      </c>
      <c r="O20" s="52">
        <f t="shared" ref="O20:O42" si="7">N20*7.5345</f>
        <v>175999.89240000001</v>
      </c>
      <c r="P20" s="50" t="s">
        <v>35</v>
      </c>
    </row>
    <row r="21" spans="1:16" s="53" customFormat="1" ht="24" customHeight="1" x14ac:dyDescent="0.2">
      <c r="A21" s="66">
        <v>2</v>
      </c>
      <c r="B21" s="50" t="s">
        <v>80</v>
      </c>
      <c r="C21" s="49" t="s">
        <v>6</v>
      </c>
      <c r="D21" s="49">
        <v>15</v>
      </c>
      <c r="E21" s="51">
        <v>4800</v>
      </c>
      <c r="F21" s="52">
        <f>D21*E21</f>
        <v>72000</v>
      </c>
      <c r="G21" s="118">
        <f t="shared" si="5"/>
        <v>9556.0422058530748</v>
      </c>
      <c r="H21" s="145">
        <v>10</v>
      </c>
      <c r="I21" s="104">
        <v>637.07000000000005</v>
      </c>
      <c r="J21" s="52">
        <f t="shared" ref="J21:J41" si="8">I21*H21</f>
        <v>6370.7000000000007</v>
      </c>
      <c r="K21" s="118">
        <f t="shared" si="6"/>
        <v>48000.039150000011</v>
      </c>
      <c r="L21" s="134">
        <v>10</v>
      </c>
      <c r="M21" s="104">
        <v>637.07000000000005</v>
      </c>
      <c r="N21" s="52">
        <f t="shared" ref="N21:N28" si="9">M21*L21</f>
        <v>6370.7000000000007</v>
      </c>
      <c r="O21" s="52">
        <f t="shared" si="7"/>
        <v>48000.039150000011</v>
      </c>
      <c r="P21" s="50" t="s">
        <v>35</v>
      </c>
    </row>
    <row r="22" spans="1:16" s="53" customFormat="1" ht="24" customHeight="1" x14ac:dyDescent="0.2">
      <c r="A22" s="66">
        <v>3</v>
      </c>
      <c r="B22" s="50" t="s">
        <v>47</v>
      </c>
      <c r="C22" s="49" t="s">
        <v>6</v>
      </c>
      <c r="D22" s="49">
        <v>150</v>
      </c>
      <c r="E22" s="51">
        <v>180</v>
      </c>
      <c r="F22" s="52">
        <f>D22*E22</f>
        <v>27000</v>
      </c>
      <c r="G22" s="118">
        <f t="shared" si="5"/>
        <v>3583.5158271949031</v>
      </c>
      <c r="H22" s="145">
        <v>150</v>
      </c>
      <c r="I22" s="104">
        <v>23.89</v>
      </c>
      <c r="J22" s="52">
        <f t="shared" si="8"/>
        <v>3583.5</v>
      </c>
      <c r="K22" s="118">
        <f t="shared" si="6"/>
        <v>26999.88075</v>
      </c>
      <c r="L22" s="134">
        <v>150</v>
      </c>
      <c r="M22" s="104">
        <v>23.89</v>
      </c>
      <c r="N22" s="52">
        <f t="shared" si="9"/>
        <v>3583.5</v>
      </c>
      <c r="O22" s="52">
        <f t="shared" si="7"/>
        <v>26999.88075</v>
      </c>
      <c r="P22" s="50" t="s">
        <v>38</v>
      </c>
    </row>
    <row r="23" spans="1:16" s="53" customFormat="1" ht="24" customHeight="1" x14ac:dyDescent="0.2">
      <c r="A23" s="66">
        <v>4</v>
      </c>
      <c r="B23" s="50" t="s">
        <v>66</v>
      </c>
      <c r="C23" s="49" t="s">
        <v>21</v>
      </c>
      <c r="D23" s="49">
        <v>100</v>
      </c>
      <c r="E23" s="51">
        <v>180</v>
      </c>
      <c r="F23" s="52">
        <f t="shared" ref="F23:F28" si="10">D23*E23</f>
        <v>18000</v>
      </c>
      <c r="G23" s="118">
        <f t="shared" si="5"/>
        <v>2389.0105514632687</v>
      </c>
      <c r="H23" s="145">
        <v>100</v>
      </c>
      <c r="I23" s="104">
        <v>23.89</v>
      </c>
      <c r="J23" s="52">
        <f t="shared" si="8"/>
        <v>2389</v>
      </c>
      <c r="K23" s="118">
        <f t="shared" si="6"/>
        <v>17999.9205</v>
      </c>
      <c r="L23" s="134">
        <v>100</v>
      </c>
      <c r="M23" s="104">
        <v>23.89</v>
      </c>
      <c r="N23" s="52">
        <f t="shared" si="9"/>
        <v>2389</v>
      </c>
      <c r="O23" s="52">
        <f t="shared" si="7"/>
        <v>17999.9205</v>
      </c>
      <c r="P23" s="50" t="s">
        <v>38</v>
      </c>
    </row>
    <row r="24" spans="1:16" s="53" customFormat="1" ht="24" customHeight="1" x14ac:dyDescent="0.2">
      <c r="A24" s="66">
        <v>5</v>
      </c>
      <c r="B24" s="50" t="s">
        <v>67</v>
      </c>
      <c r="C24" s="49" t="s">
        <v>21</v>
      </c>
      <c r="D24" s="49">
        <v>100</v>
      </c>
      <c r="E24" s="51">
        <v>180</v>
      </c>
      <c r="F24" s="52">
        <f t="shared" si="10"/>
        <v>18000</v>
      </c>
      <c r="G24" s="118">
        <f t="shared" si="5"/>
        <v>2389.0105514632687</v>
      </c>
      <c r="H24" s="145">
        <v>0</v>
      </c>
      <c r="I24" s="104">
        <v>0</v>
      </c>
      <c r="J24" s="52">
        <f t="shared" si="8"/>
        <v>0</v>
      </c>
      <c r="K24" s="118">
        <f t="shared" si="6"/>
        <v>0</v>
      </c>
      <c r="L24" s="134">
        <v>0</v>
      </c>
      <c r="M24" s="104">
        <v>0</v>
      </c>
      <c r="N24" s="52">
        <f t="shared" si="9"/>
        <v>0</v>
      </c>
      <c r="O24" s="52">
        <f t="shared" si="7"/>
        <v>0</v>
      </c>
      <c r="P24" s="50" t="s">
        <v>38</v>
      </c>
    </row>
    <row r="25" spans="1:16" s="53" customFormat="1" ht="24" customHeight="1" x14ac:dyDescent="0.2">
      <c r="A25" s="66">
        <v>6</v>
      </c>
      <c r="B25" s="50" t="s">
        <v>68</v>
      </c>
      <c r="C25" s="49" t="s">
        <v>21</v>
      </c>
      <c r="D25" s="49">
        <v>200</v>
      </c>
      <c r="E25" s="51">
        <v>180</v>
      </c>
      <c r="F25" s="52">
        <f t="shared" si="10"/>
        <v>36000</v>
      </c>
      <c r="G25" s="118">
        <f t="shared" si="5"/>
        <v>4778.0211029265374</v>
      </c>
      <c r="H25" s="145">
        <v>100</v>
      </c>
      <c r="I25" s="104">
        <v>23.89</v>
      </c>
      <c r="J25" s="52">
        <f t="shared" si="8"/>
        <v>2389</v>
      </c>
      <c r="K25" s="118">
        <f t="shared" si="6"/>
        <v>17999.9205</v>
      </c>
      <c r="L25" s="134">
        <v>100</v>
      </c>
      <c r="M25" s="104">
        <v>23.89</v>
      </c>
      <c r="N25" s="52">
        <f t="shared" si="9"/>
        <v>2389</v>
      </c>
      <c r="O25" s="52">
        <f t="shared" si="7"/>
        <v>17999.9205</v>
      </c>
      <c r="P25" s="50" t="s">
        <v>38</v>
      </c>
    </row>
    <row r="26" spans="1:16" s="53" customFormat="1" ht="24" customHeight="1" x14ac:dyDescent="0.2">
      <c r="A26" s="66">
        <v>7</v>
      </c>
      <c r="B26" s="50" t="s">
        <v>91</v>
      </c>
      <c r="C26" s="49" t="s">
        <v>21</v>
      </c>
      <c r="D26" s="49"/>
      <c r="E26" s="51"/>
      <c r="F26" s="52"/>
      <c r="G26" s="118"/>
      <c r="H26" s="145">
        <v>50</v>
      </c>
      <c r="I26" s="104">
        <v>34.51</v>
      </c>
      <c r="J26" s="52">
        <f t="shared" si="8"/>
        <v>1725.5</v>
      </c>
      <c r="K26" s="118">
        <f t="shared" si="6"/>
        <v>13000.779750000002</v>
      </c>
      <c r="L26" s="134">
        <v>50</v>
      </c>
      <c r="M26" s="104">
        <v>34.51</v>
      </c>
      <c r="N26" s="52">
        <f t="shared" si="9"/>
        <v>1725.5</v>
      </c>
      <c r="O26" s="52">
        <f t="shared" si="7"/>
        <v>13000.779750000002</v>
      </c>
      <c r="P26" s="50" t="s">
        <v>38</v>
      </c>
    </row>
    <row r="27" spans="1:16" s="53" customFormat="1" ht="24" customHeight="1" x14ac:dyDescent="0.2">
      <c r="A27" s="66">
        <v>8</v>
      </c>
      <c r="B27" s="50" t="s">
        <v>78</v>
      </c>
      <c r="C27" s="49" t="s">
        <v>21</v>
      </c>
      <c r="D27" s="49">
        <v>2</v>
      </c>
      <c r="E27" s="51">
        <v>167600</v>
      </c>
      <c r="F27" s="52">
        <f t="shared" si="10"/>
        <v>335200</v>
      </c>
      <c r="G27" s="118">
        <f t="shared" si="5"/>
        <v>44488.685380582654</v>
      </c>
      <c r="H27" s="145">
        <v>2</v>
      </c>
      <c r="I27" s="104">
        <v>22244.35</v>
      </c>
      <c r="J27" s="52">
        <f t="shared" si="8"/>
        <v>44488.7</v>
      </c>
      <c r="K27" s="118">
        <f t="shared" si="6"/>
        <v>335200.11015000002</v>
      </c>
      <c r="L27" s="134">
        <v>2</v>
      </c>
      <c r="M27" s="104">
        <v>22244.35</v>
      </c>
      <c r="N27" s="52">
        <f t="shared" si="9"/>
        <v>44488.7</v>
      </c>
      <c r="O27" s="52">
        <f t="shared" si="7"/>
        <v>335200.11015000002</v>
      </c>
      <c r="P27" s="50" t="s">
        <v>75</v>
      </c>
    </row>
    <row r="28" spans="1:16" s="53" customFormat="1" ht="24" customHeight="1" x14ac:dyDescent="0.2">
      <c r="A28" s="66">
        <v>9</v>
      </c>
      <c r="B28" s="50" t="s">
        <v>79</v>
      </c>
      <c r="C28" s="49" t="s">
        <v>21</v>
      </c>
      <c r="D28" s="49">
        <v>61</v>
      </c>
      <c r="E28" s="51">
        <v>3790.82</v>
      </c>
      <c r="F28" s="52">
        <f t="shared" si="10"/>
        <v>231240.02000000002</v>
      </c>
      <c r="G28" s="118">
        <f t="shared" si="5"/>
        <v>30690.824872254299</v>
      </c>
      <c r="H28" s="145">
        <v>61</v>
      </c>
      <c r="I28" s="104">
        <v>503.07</v>
      </c>
      <c r="J28" s="52">
        <f t="shared" si="8"/>
        <v>30687.27</v>
      </c>
      <c r="K28" s="118">
        <f t="shared" si="6"/>
        <v>231213.23581500002</v>
      </c>
      <c r="L28" s="134">
        <v>61</v>
      </c>
      <c r="M28" s="104">
        <v>503.07</v>
      </c>
      <c r="N28" s="52">
        <f t="shared" si="9"/>
        <v>30687.27</v>
      </c>
      <c r="O28" s="52">
        <f t="shared" si="7"/>
        <v>231213.23581500002</v>
      </c>
      <c r="P28" s="50" t="s">
        <v>75</v>
      </c>
    </row>
    <row r="29" spans="1:16" s="53" customFormat="1" ht="24" customHeight="1" x14ac:dyDescent="0.2">
      <c r="A29" s="66">
        <v>10</v>
      </c>
      <c r="B29" s="50" t="s">
        <v>56</v>
      </c>
      <c r="C29" s="49" t="s">
        <v>7</v>
      </c>
      <c r="D29" s="49"/>
      <c r="E29" s="51">
        <v>60000</v>
      </c>
      <c r="F29" s="52">
        <f>E29</f>
        <v>60000</v>
      </c>
      <c r="G29" s="118">
        <f t="shared" si="5"/>
        <v>7963.3685048775624</v>
      </c>
      <c r="H29" s="145"/>
      <c r="I29" s="104">
        <v>6700</v>
      </c>
      <c r="J29" s="104">
        <v>6700</v>
      </c>
      <c r="K29" s="118">
        <f t="shared" si="6"/>
        <v>50481.15</v>
      </c>
      <c r="L29" s="134"/>
      <c r="M29" s="104">
        <v>6700</v>
      </c>
      <c r="N29" s="104">
        <v>6700</v>
      </c>
      <c r="O29" s="52">
        <f t="shared" si="7"/>
        <v>50481.15</v>
      </c>
      <c r="P29" s="50" t="s">
        <v>42</v>
      </c>
    </row>
    <row r="30" spans="1:16" s="53" customFormat="1" ht="18.75" customHeight="1" x14ac:dyDescent="0.2">
      <c r="A30" s="66">
        <v>11</v>
      </c>
      <c r="B30" s="50" t="s">
        <v>48</v>
      </c>
      <c r="C30" s="49" t="s">
        <v>7</v>
      </c>
      <c r="D30" s="49"/>
      <c r="E30" s="51">
        <v>20000</v>
      </c>
      <c r="F30" s="52">
        <f>E30</f>
        <v>20000</v>
      </c>
      <c r="G30" s="118">
        <f t="shared" si="5"/>
        <v>2654.4561682925209</v>
      </c>
      <c r="H30" s="145"/>
      <c r="I30" s="104">
        <v>2650</v>
      </c>
      <c r="J30" s="104">
        <v>2650</v>
      </c>
      <c r="K30" s="118">
        <f t="shared" si="6"/>
        <v>19966.425000000003</v>
      </c>
      <c r="L30" s="134"/>
      <c r="M30" s="104">
        <v>2650</v>
      </c>
      <c r="N30" s="104">
        <v>2650</v>
      </c>
      <c r="O30" s="52">
        <f t="shared" si="7"/>
        <v>19966.425000000003</v>
      </c>
      <c r="P30" s="50" t="s">
        <v>39</v>
      </c>
    </row>
    <row r="31" spans="1:16" s="53" customFormat="1" ht="22.5" customHeight="1" x14ac:dyDescent="0.2">
      <c r="A31" s="66">
        <v>12</v>
      </c>
      <c r="B31" s="50" t="s">
        <v>52</v>
      </c>
      <c r="C31" s="49" t="s">
        <v>6</v>
      </c>
      <c r="D31" s="49">
        <v>1</v>
      </c>
      <c r="E31" s="51">
        <v>4600</v>
      </c>
      <c r="F31" s="52">
        <f t="shared" ref="F31:F41" si="11">D31*E31</f>
        <v>4600</v>
      </c>
      <c r="G31" s="118">
        <f t="shared" si="5"/>
        <v>610.52491870727977</v>
      </c>
      <c r="H31" s="145">
        <v>1</v>
      </c>
      <c r="I31" s="104">
        <v>610.52</v>
      </c>
      <c r="J31" s="52">
        <f t="shared" si="8"/>
        <v>610.52</v>
      </c>
      <c r="K31" s="118">
        <f t="shared" si="6"/>
        <v>4599.9629400000003</v>
      </c>
      <c r="L31" s="134">
        <v>1</v>
      </c>
      <c r="M31" s="104">
        <v>610.52</v>
      </c>
      <c r="N31" s="52">
        <f t="shared" ref="N31:N42" si="12">M31*L31</f>
        <v>610.52</v>
      </c>
      <c r="O31" s="52">
        <f t="shared" si="7"/>
        <v>4599.9629400000003</v>
      </c>
      <c r="P31" s="50" t="s">
        <v>53</v>
      </c>
    </row>
    <row r="32" spans="1:16" s="53" customFormat="1" ht="24" customHeight="1" x14ac:dyDescent="0.2">
      <c r="A32" s="66">
        <v>13</v>
      </c>
      <c r="B32" s="50" t="s">
        <v>31</v>
      </c>
      <c r="C32" s="49" t="s">
        <v>6</v>
      </c>
      <c r="D32" s="49">
        <v>2</v>
      </c>
      <c r="E32" s="51">
        <v>5000</v>
      </c>
      <c r="F32" s="52">
        <f t="shared" si="11"/>
        <v>10000</v>
      </c>
      <c r="G32" s="118">
        <f t="shared" si="5"/>
        <v>1327.2280841462605</v>
      </c>
      <c r="H32" s="145">
        <v>2</v>
      </c>
      <c r="I32" s="104">
        <v>663.62</v>
      </c>
      <c r="J32" s="52">
        <f t="shared" si="8"/>
        <v>1327.24</v>
      </c>
      <c r="K32" s="118">
        <f t="shared" si="6"/>
        <v>10000.08978</v>
      </c>
      <c r="L32" s="134">
        <v>2</v>
      </c>
      <c r="M32" s="104">
        <v>663.62</v>
      </c>
      <c r="N32" s="52">
        <f t="shared" si="12"/>
        <v>1327.24</v>
      </c>
      <c r="O32" s="52">
        <f t="shared" si="7"/>
        <v>10000.08978</v>
      </c>
      <c r="P32" s="50" t="s">
        <v>43</v>
      </c>
    </row>
    <row r="33" spans="1:16" s="53" customFormat="1" ht="18.75" customHeight="1" x14ac:dyDescent="0.2">
      <c r="A33" s="66">
        <v>14</v>
      </c>
      <c r="B33" s="50" t="s">
        <v>69</v>
      </c>
      <c r="C33" s="49" t="s">
        <v>21</v>
      </c>
      <c r="D33" s="49">
        <v>1</v>
      </c>
      <c r="E33" s="51">
        <v>5000</v>
      </c>
      <c r="F33" s="52">
        <f t="shared" si="11"/>
        <v>5000</v>
      </c>
      <c r="G33" s="118">
        <f t="shared" si="5"/>
        <v>663.61404207313024</v>
      </c>
      <c r="H33" s="145">
        <v>1</v>
      </c>
      <c r="I33" s="104">
        <v>663.61</v>
      </c>
      <c r="J33" s="52">
        <f t="shared" si="8"/>
        <v>663.61</v>
      </c>
      <c r="K33" s="118">
        <f t="shared" si="6"/>
        <v>4999.9695450000008</v>
      </c>
      <c r="L33" s="134">
        <v>1</v>
      </c>
      <c r="M33" s="104">
        <v>663.61</v>
      </c>
      <c r="N33" s="52">
        <f t="shared" si="12"/>
        <v>663.61</v>
      </c>
      <c r="O33" s="52">
        <f t="shared" si="7"/>
        <v>4999.9695450000008</v>
      </c>
      <c r="P33" s="50" t="s">
        <v>44</v>
      </c>
    </row>
    <row r="34" spans="1:16" s="53" customFormat="1" ht="19.5" customHeight="1" x14ac:dyDescent="0.2">
      <c r="A34" s="66">
        <v>15</v>
      </c>
      <c r="B34" s="50" t="s">
        <v>34</v>
      </c>
      <c r="C34" s="49" t="s">
        <v>7</v>
      </c>
      <c r="D34" s="49">
        <v>1</v>
      </c>
      <c r="E34" s="51">
        <v>20000</v>
      </c>
      <c r="F34" s="52">
        <f t="shared" si="11"/>
        <v>20000</v>
      </c>
      <c r="G34" s="118">
        <f t="shared" si="5"/>
        <v>2654.4561682925209</v>
      </c>
      <c r="H34" s="145">
        <v>0</v>
      </c>
      <c r="I34" s="104">
        <v>0</v>
      </c>
      <c r="J34" s="52">
        <f t="shared" si="8"/>
        <v>0</v>
      </c>
      <c r="K34" s="118">
        <f t="shared" si="6"/>
        <v>0</v>
      </c>
      <c r="L34" s="134">
        <v>0</v>
      </c>
      <c r="M34" s="104">
        <v>0</v>
      </c>
      <c r="N34" s="52">
        <f t="shared" si="12"/>
        <v>0</v>
      </c>
      <c r="O34" s="52">
        <f t="shared" si="7"/>
        <v>0</v>
      </c>
      <c r="P34" s="50" t="s">
        <v>45</v>
      </c>
    </row>
    <row r="35" spans="1:16" s="53" customFormat="1" ht="27.75" customHeight="1" x14ac:dyDescent="0.2">
      <c r="A35" s="66">
        <v>16</v>
      </c>
      <c r="B35" s="50" t="s">
        <v>32</v>
      </c>
      <c r="C35" s="49" t="s">
        <v>7</v>
      </c>
      <c r="D35" s="49">
        <v>1</v>
      </c>
      <c r="E35" s="51">
        <v>40000</v>
      </c>
      <c r="F35" s="52">
        <f t="shared" si="11"/>
        <v>40000</v>
      </c>
      <c r="G35" s="118">
        <f t="shared" si="5"/>
        <v>5308.9123365850419</v>
      </c>
      <c r="H35" s="145">
        <v>1</v>
      </c>
      <c r="I35" s="104">
        <v>5308.91</v>
      </c>
      <c r="J35" s="52">
        <f t="shared" si="8"/>
        <v>5308.91</v>
      </c>
      <c r="K35" s="118">
        <f t="shared" si="6"/>
        <v>39999.982394999999</v>
      </c>
      <c r="L35" s="134">
        <v>1</v>
      </c>
      <c r="M35" s="104">
        <v>5308.91</v>
      </c>
      <c r="N35" s="52">
        <f t="shared" si="12"/>
        <v>5308.91</v>
      </c>
      <c r="O35" s="52">
        <f t="shared" si="7"/>
        <v>39999.982394999999</v>
      </c>
      <c r="P35" s="50" t="s">
        <v>36</v>
      </c>
    </row>
    <row r="36" spans="1:16" s="53" customFormat="1" ht="28.5" customHeight="1" x14ac:dyDescent="0.2">
      <c r="A36" s="66">
        <v>17</v>
      </c>
      <c r="B36" s="50" t="s">
        <v>11</v>
      </c>
      <c r="C36" s="49" t="s">
        <v>7</v>
      </c>
      <c r="D36" s="49">
        <v>1</v>
      </c>
      <c r="E36" s="51">
        <v>280000</v>
      </c>
      <c r="F36" s="52">
        <f t="shared" si="11"/>
        <v>280000</v>
      </c>
      <c r="G36" s="118">
        <f t="shared" si="5"/>
        <v>37162.386356095296</v>
      </c>
      <c r="H36" s="145">
        <v>1</v>
      </c>
      <c r="I36" s="104">
        <v>37162.39</v>
      </c>
      <c r="J36" s="52">
        <f t="shared" si="8"/>
        <v>37162.39</v>
      </c>
      <c r="K36" s="118">
        <f t="shared" si="6"/>
        <v>280000.02745500003</v>
      </c>
      <c r="L36" s="134">
        <v>1</v>
      </c>
      <c r="M36" s="104">
        <v>42000</v>
      </c>
      <c r="N36" s="52">
        <f t="shared" si="12"/>
        <v>42000</v>
      </c>
      <c r="O36" s="52">
        <f t="shared" si="7"/>
        <v>316449</v>
      </c>
      <c r="P36" s="50" t="s">
        <v>33</v>
      </c>
    </row>
    <row r="37" spans="1:16" s="53" customFormat="1" ht="26.25" customHeight="1" x14ac:dyDescent="0.2">
      <c r="A37" s="66">
        <v>18</v>
      </c>
      <c r="B37" s="50" t="s">
        <v>61</v>
      </c>
      <c r="C37" s="49" t="s">
        <v>7</v>
      </c>
      <c r="D37" s="49">
        <v>1</v>
      </c>
      <c r="E37" s="51">
        <v>20000</v>
      </c>
      <c r="F37" s="52">
        <f t="shared" si="11"/>
        <v>20000</v>
      </c>
      <c r="G37" s="118">
        <f t="shared" si="5"/>
        <v>2654.4561682925209</v>
      </c>
      <c r="H37" s="145">
        <v>1</v>
      </c>
      <c r="I37" s="104">
        <v>2650</v>
      </c>
      <c r="J37" s="52">
        <f t="shared" si="8"/>
        <v>2650</v>
      </c>
      <c r="K37" s="118">
        <f t="shared" si="6"/>
        <v>19966.425000000003</v>
      </c>
      <c r="L37" s="134">
        <v>1</v>
      </c>
      <c r="M37" s="104">
        <v>2650</v>
      </c>
      <c r="N37" s="52">
        <f t="shared" si="12"/>
        <v>2650</v>
      </c>
      <c r="O37" s="52">
        <f t="shared" si="7"/>
        <v>19966.425000000003</v>
      </c>
      <c r="P37" s="50" t="s">
        <v>33</v>
      </c>
    </row>
    <row r="38" spans="1:16" s="53" customFormat="1" ht="26.25" customHeight="1" x14ac:dyDescent="0.2">
      <c r="A38" s="66">
        <v>19</v>
      </c>
      <c r="B38" s="50" t="s">
        <v>70</v>
      </c>
      <c r="C38" s="49" t="s">
        <v>21</v>
      </c>
      <c r="D38" s="49">
        <v>0</v>
      </c>
      <c r="E38" s="51">
        <v>1250</v>
      </c>
      <c r="F38" s="52">
        <f t="shared" si="11"/>
        <v>0</v>
      </c>
      <c r="G38" s="118">
        <f t="shared" si="5"/>
        <v>0</v>
      </c>
      <c r="H38" s="145">
        <v>5</v>
      </c>
      <c r="I38" s="104">
        <v>175</v>
      </c>
      <c r="J38" s="52">
        <f t="shared" si="8"/>
        <v>875</v>
      </c>
      <c r="K38" s="118">
        <f t="shared" si="6"/>
        <v>6592.6875</v>
      </c>
      <c r="L38" s="134">
        <v>5</v>
      </c>
      <c r="M38" s="104">
        <v>145</v>
      </c>
      <c r="N38" s="52">
        <f t="shared" si="12"/>
        <v>725</v>
      </c>
      <c r="O38" s="52">
        <f t="shared" si="7"/>
        <v>5462.5125000000007</v>
      </c>
      <c r="P38" s="50" t="s">
        <v>38</v>
      </c>
    </row>
    <row r="39" spans="1:16" s="53" customFormat="1" ht="26.25" customHeight="1" x14ac:dyDescent="0.2">
      <c r="A39" s="66">
        <v>20</v>
      </c>
      <c r="B39" s="50" t="s">
        <v>71</v>
      </c>
      <c r="C39" s="49" t="s">
        <v>6</v>
      </c>
      <c r="D39" s="49">
        <v>3</v>
      </c>
      <c r="E39" s="51">
        <v>5500</v>
      </c>
      <c r="F39" s="52">
        <f t="shared" si="11"/>
        <v>16500</v>
      </c>
      <c r="G39" s="118">
        <f t="shared" si="5"/>
        <v>2189.9263388413297</v>
      </c>
      <c r="H39" s="145">
        <v>3</v>
      </c>
      <c r="I39" s="104">
        <v>729.98</v>
      </c>
      <c r="J39" s="52">
        <f t="shared" si="8"/>
        <v>2189.94</v>
      </c>
      <c r="K39" s="118">
        <f t="shared" si="6"/>
        <v>16500.102930000001</v>
      </c>
      <c r="L39" s="134">
        <v>0</v>
      </c>
      <c r="M39" s="104">
        <v>0</v>
      </c>
      <c r="N39" s="52">
        <f t="shared" si="12"/>
        <v>0</v>
      </c>
      <c r="O39" s="52">
        <f t="shared" si="7"/>
        <v>0</v>
      </c>
      <c r="P39" s="50" t="s">
        <v>63</v>
      </c>
    </row>
    <row r="40" spans="1:16" s="53" customFormat="1" ht="26.25" customHeight="1" x14ac:dyDescent="0.2">
      <c r="A40" s="66">
        <v>21</v>
      </c>
      <c r="B40" s="50" t="s">
        <v>62</v>
      </c>
      <c r="C40" s="49" t="s">
        <v>7</v>
      </c>
      <c r="D40" s="49">
        <v>1</v>
      </c>
      <c r="E40" s="51">
        <v>20000</v>
      </c>
      <c r="F40" s="52">
        <f t="shared" si="11"/>
        <v>20000</v>
      </c>
      <c r="G40" s="118">
        <f t="shared" si="5"/>
        <v>2654.4561682925209</v>
      </c>
      <c r="H40" s="145">
        <v>1</v>
      </c>
      <c r="I40" s="104">
        <v>2650</v>
      </c>
      <c r="J40" s="52">
        <f t="shared" si="8"/>
        <v>2650</v>
      </c>
      <c r="K40" s="118">
        <f t="shared" si="6"/>
        <v>19966.425000000003</v>
      </c>
      <c r="L40" s="134">
        <v>0</v>
      </c>
      <c r="M40" s="104">
        <v>0</v>
      </c>
      <c r="N40" s="52">
        <f t="shared" si="12"/>
        <v>0</v>
      </c>
      <c r="O40" s="52">
        <f t="shared" si="7"/>
        <v>0</v>
      </c>
      <c r="P40" s="50" t="s">
        <v>35</v>
      </c>
    </row>
    <row r="41" spans="1:16" s="53" customFormat="1" ht="26.25" customHeight="1" x14ac:dyDescent="0.2">
      <c r="A41" s="66">
        <v>22</v>
      </c>
      <c r="B41" s="50" t="s">
        <v>81</v>
      </c>
      <c r="C41" s="49" t="s">
        <v>7</v>
      </c>
      <c r="D41" s="49">
        <v>2</v>
      </c>
      <c r="E41" s="51">
        <v>20000</v>
      </c>
      <c r="F41" s="52">
        <f t="shared" si="11"/>
        <v>40000</v>
      </c>
      <c r="G41" s="118">
        <f t="shared" si="5"/>
        <v>5308.9123365850419</v>
      </c>
      <c r="H41" s="145">
        <v>3</v>
      </c>
      <c r="I41" s="104">
        <v>2654.46</v>
      </c>
      <c r="J41" s="52">
        <f t="shared" si="8"/>
        <v>7963.38</v>
      </c>
      <c r="K41" s="118">
        <f t="shared" si="6"/>
        <v>60000.086610000006</v>
      </c>
      <c r="L41" s="134">
        <v>3</v>
      </c>
      <c r="M41" s="104">
        <v>2654.46</v>
      </c>
      <c r="N41" s="52">
        <f t="shared" si="12"/>
        <v>7963.38</v>
      </c>
      <c r="O41" s="52">
        <f t="shared" si="7"/>
        <v>60000.086610000006</v>
      </c>
      <c r="P41" s="50" t="s">
        <v>82</v>
      </c>
    </row>
    <row r="42" spans="1:16" s="53" customFormat="1" ht="19.5" customHeight="1" x14ac:dyDescent="0.2">
      <c r="A42" s="66">
        <v>23</v>
      </c>
      <c r="B42" s="50" t="s">
        <v>101</v>
      </c>
      <c r="C42" s="49" t="s">
        <v>6</v>
      </c>
      <c r="D42" s="49"/>
      <c r="E42" s="51"/>
      <c r="F42" s="52"/>
      <c r="G42" s="118"/>
      <c r="H42" s="145"/>
      <c r="I42" s="104"/>
      <c r="J42" s="52"/>
      <c r="K42" s="118"/>
      <c r="L42" s="134"/>
      <c r="M42" s="104"/>
      <c r="N42" s="52">
        <v>5800</v>
      </c>
      <c r="O42" s="52">
        <f t="shared" si="7"/>
        <v>43700.100000000006</v>
      </c>
      <c r="P42" s="50" t="s">
        <v>102</v>
      </c>
    </row>
    <row r="43" spans="1:16" s="56" customFormat="1" ht="15" customHeight="1" x14ac:dyDescent="0.2">
      <c r="A43" s="184" t="s">
        <v>12</v>
      </c>
      <c r="B43" s="184"/>
      <c r="C43" s="184"/>
      <c r="D43" s="54"/>
      <c r="E43" s="54"/>
      <c r="F43" s="54">
        <f>SUM(F20:F41)</f>
        <v>1402540.02</v>
      </c>
      <c r="G43" s="119">
        <f>SUM(G20:G41)</f>
        <v>186149.05036830582</v>
      </c>
      <c r="H43" s="146"/>
      <c r="I43" s="105"/>
      <c r="J43" s="54">
        <f>SUM(J20:J41)</f>
        <v>185743.86000000004</v>
      </c>
      <c r="K43" s="119">
        <f>SUM(K20:K41)</f>
        <v>1399487.1131700005</v>
      </c>
      <c r="L43" s="105"/>
      <c r="M43" s="105"/>
      <c r="N43" s="54">
        <f>SUM(N20:N42)</f>
        <v>191391.53000000003</v>
      </c>
      <c r="O43" s="54">
        <f>SUM(O20:O42)</f>
        <v>1442039.4827850005</v>
      </c>
      <c r="P43" s="67"/>
    </row>
    <row r="44" spans="1:16" s="53" customFormat="1" ht="14.25" customHeight="1" x14ac:dyDescent="0.2">
      <c r="A44" s="68"/>
      <c r="B44" s="68"/>
      <c r="C44" s="68"/>
      <c r="D44" s="68"/>
      <c r="E44" s="68"/>
      <c r="F44" s="69"/>
      <c r="G44" s="121"/>
      <c r="H44" s="149"/>
      <c r="I44" s="108"/>
      <c r="J44" s="69"/>
      <c r="K44" s="121"/>
      <c r="L44" s="108"/>
      <c r="M44" s="108"/>
      <c r="N44" s="69"/>
      <c r="O44" s="69"/>
      <c r="P44" s="58"/>
    </row>
    <row r="45" spans="1:16" s="7" customFormat="1" ht="21.75" customHeight="1" x14ac:dyDescent="0.2">
      <c r="A45" s="61" t="s">
        <v>13</v>
      </c>
      <c r="B45" s="180" t="s">
        <v>14</v>
      </c>
      <c r="C45" s="180"/>
      <c r="D45" s="63"/>
      <c r="E45" s="64"/>
      <c r="F45" s="54"/>
      <c r="G45" s="119"/>
      <c r="H45" s="148"/>
      <c r="I45" s="107"/>
      <c r="J45" s="54"/>
      <c r="K45" s="119"/>
      <c r="L45" s="136"/>
      <c r="M45" s="107"/>
      <c r="N45" s="54"/>
      <c r="O45" s="54"/>
      <c r="P45" s="19"/>
    </row>
    <row r="46" spans="1:16" s="1" customFormat="1" ht="30" customHeight="1" x14ac:dyDescent="0.2">
      <c r="A46" s="49">
        <v>1</v>
      </c>
      <c r="B46" s="50" t="s">
        <v>65</v>
      </c>
      <c r="C46" s="49" t="s">
        <v>7</v>
      </c>
      <c r="D46" s="49">
        <v>1</v>
      </c>
      <c r="E46" s="51">
        <v>100000</v>
      </c>
      <c r="F46" s="52">
        <f>D46*E46</f>
        <v>100000</v>
      </c>
      <c r="G46" s="118">
        <f t="shared" ref="G46:G49" si="13">$F46/7.5345</f>
        <v>13272.280841462605</v>
      </c>
      <c r="H46" s="145">
        <v>1</v>
      </c>
      <c r="I46" s="104">
        <v>13272</v>
      </c>
      <c r="J46" s="52">
        <f t="shared" ref="J46:J49" si="14">I46*D46</f>
        <v>13272</v>
      </c>
      <c r="K46" s="118">
        <f t="shared" ref="K46:K49" si="15">J46*7.5345</f>
        <v>99997.884000000005</v>
      </c>
      <c r="L46" s="134">
        <v>1</v>
      </c>
      <c r="M46" s="104">
        <v>13272</v>
      </c>
      <c r="N46" s="52">
        <f t="shared" ref="N46:N49" si="16">M46*H46</f>
        <v>13272</v>
      </c>
      <c r="O46" s="52">
        <f t="shared" ref="O46:O49" si="17">N46*7.5345</f>
        <v>99997.884000000005</v>
      </c>
      <c r="P46" s="50" t="s">
        <v>37</v>
      </c>
    </row>
    <row r="47" spans="1:16" s="1" customFormat="1" ht="30" customHeight="1" x14ac:dyDescent="0.2">
      <c r="A47" s="49">
        <v>2</v>
      </c>
      <c r="B47" s="50" t="s">
        <v>54</v>
      </c>
      <c r="C47" s="49" t="s">
        <v>7</v>
      </c>
      <c r="D47" s="49">
        <v>1</v>
      </c>
      <c r="E47" s="51">
        <v>20000</v>
      </c>
      <c r="F47" s="52">
        <f>D47*E47</f>
        <v>20000</v>
      </c>
      <c r="G47" s="118">
        <f t="shared" si="13"/>
        <v>2654.4561682925209</v>
      </c>
      <c r="H47" s="145">
        <v>1</v>
      </c>
      <c r="I47" s="104">
        <v>2654.46</v>
      </c>
      <c r="J47" s="52">
        <f t="shared" si="14"/>
        <v>2654.46</v>
      </c>
      <c r="K47" s="118">
        <f t="shared" si="15"/>
        <v>20000.028870000002</v>
      </c>
      <c r="L47" s="134">
        <v>1</v>
      </c>
      <c r="M47" s="104">
        <v>2654.46</v>
      </c>
      <c r="N47" s="52">
        <f t="shared" si="16"/>
        <v>2654.46</v>
      </c>
      <c r="O47" s="52">
        <f t="shared" si="17"/>
        <v>20000.028870000002</v>
      </c>
      <c r="P47" s="50" t="s">
        <v>55</v>
      </c>
    </row>
    <row r="48" spans="1:16" s="1" customFormat="1" ht="30" customHeight="1" x14ac:dyDescent="0.2">
      <c r="A48" s="49">
        <v>3</v>
      </c>
      <c r="B48" s="50" t="s">
        <v>72</v>
      </c>
      <c r="C48" s="49" t="s">
        <v>7</v>
      </c>
      <c r="D48" s="49">
        <v>1</v>
      </c>
      <c r="E48" s="51">
        <v>20000</v>
      </c>
      <c r="F48" s="52">
        <f>D48*E48</f>
        <v>20000</v>
      </c>
      <c r="G48" s="118">
        <f t="shared" si="13"/>
        <v>2654.4561682925209</v>
      </c>
      <c r="H48" s="145">
        <v>1</v>
      </c>
      <c r="I48" s="104">
        <v>2132</v>
      </c>
      <c r="J48" s="52">
        <f t="shared" si="14"/>
        <v>2132</v>
      </c>
      <c r="K48" s="118">
        <f t="shared" si="15"/>
        <v>16063.554</v>
      </c>
      <c r="L48" s="134">
        <v>1</v>
      </c>
      <c r="M48" s="104">
        <v>2132</v>
      </c>
      <c r="N48" s="52">
        <f t="shared" si="16"/>
        <v>2132</v>
      </c>
      <c r="O48" s="52">
        <f t="shared" si="17"/>
        <v>16063.554</v>
      </c>
      <c r="P48" s="50" t="s">
        <v>50</v>
      </c>
    </row>
    <row r="49" spans="1:16" s="1" customFormat="1" ht="30" customHeight="1" x14ac:dyDescent="0.2">
      <c r="A49" s="49">
        <v>4</v>
      </c>
      <c r="B49" s="50" t="s">
        <v>57</v>
      </c>
      <c r="C49" s="49" t="s">
        <v>7</v>
      </c>
      <c r="D49" s="49">
        <v>1</v>
      </c>
      <c r="E49" s="51">
        <v>20000</v>
      </c>
      <c r="F49" s="52">
        <v>20000</v>
      </c>
      <c r="G49" s="118">
        <f t="shared" si="13"/>
        <v>2654.4561682925209</v>
      </c>
      <c r="H49" s="145">
        <v>1</v>
      </c>
      <c r="I49" s="104">
        <v>2654.46</v>
      </c>
      <c r="J49" s="52">
        <f t="shared" si="14"/>
        <v>2654.46</v>
      </c>
      <c r="K49" s="118">
        <f t="shared" si="15"/>
        <v>20000.028870000002</v>
      </c>
      <c r="L49" s="134">
        <v>1</v>
      </c>
      <c r="M49" s="104">
        <v>2415</v>
      </c>
      <c r="N49" s="52">
        <f t="shared" si="16"/>
        <v>2415</v>
      </c>
      <c r="O49" s="52">
        <f t="shared" si="17"/>
        <v>18195.817500000001</v>
      </c>
      <c r="P49" s="50" t="s">
        <v>50</v>
      </c>
    </row>
    <row r="50" spans="1:16" s="7" customFormat="1" ht="26.25" customHeight="1" x14ac:dyDescent="0.2">
      <c r="A50" s="175" t="s">
        <v>15</v>
      </c>
      <c r="B50" s="175"/>
      <c r="C50" s="175"/>
      <c r="D50" s="70"/>
      <c r="E50" s="70"/>
      <c r="F50" s="70">
        <f>SUM(F46:F49)</f>
        <v>160000</v>
      </c>
      <c r="G50" s="122">
        <f>SUM(G46:G49)</f>
        <v>21235.649346340168</v>
      </c>
      <c r="H50" s="150"/>
      <c r="I50" s="109"/>
      <c r="J50" s="70">
        <f>SUM(J46:J49)</f>
        <v>20712.919999999998</v>
      </c>
      <c r="K50" s="122">
        <f>SUM(K46:K49)</f>
        <v>156061.49574000001</v>
      </c>
      <c r="L50" s="109"/>
      <c r="M50" s="109"/>
      <c r="N50" s="70">
        <f>SUM(N46:N49)</f>
        <v>20473.46</v>
      </c>
      <c r="O50" s="70">
        <f>SUM(O46:O49)</f>
        <v>154257.28437000001</v>
      </c>
      <c r="P50" s="18"/>
    </row>
    <row r="51" spans="1:16" s="6" customFormat="1" ht="21" customHeight="1" x14ac:dyDescent="0.2">
      <c r="A51" s="71"/>
      <c r="B51" s="71"/>
      <c r="C51" s="71"/>
      <c r="D51" s="71"/>
      <c r="E51" s="71"/>
      <c r="F51" s="72"/>
      <c r="G51" s="123"/>
      <c r="H51" s="151"/>
      <c r="I51" s="110"/>
      <c r="J51" s="72"/>
      <c r="K51" s="123"/>
      <c r="L51" s="110"/>
      <c r="M51" s="110"/>
      <c r="N51" s="72"/>
      <c r="O51" s="72"/>
      <c r="P51" s="20"/>
    </row>
    <row r="52" spans="1:16" s="11" customFormat="1" ht="15" customHeight="1" x14ac:dyDescent="0.2">
      <c r="A52" s="10" t="s">
        <v>22</v>
      </c>
      <c r="B52" s="21" t="s">
        <v>23</v>
      </c>
      <c r="C52" s="21"/>
      <c r="D52" s="22"/>
      <c r="E52" s="23"/>
      <c r="F52" s="24"/>
      <c r="G52" s="124"/>
      <c r="H52" s="152"/>
      <c r="I52" s="111"/>
      <c r="J52" s="24"/>
      <c r="K52" s="124"/>
      <c r="L52" s="137"/>
      <c r="M52" s="111"/>
      <c r="N52" s="24"/>
      <c r="O52" s="24"/>
      <c r="P52" s="22"/>
    </row>
    <row r="53" spans="1:16" s="53" customFormat="1" ht="22.5" customHeight="1" x14ac:dyDescent="0.2">
      <c r="A53" s="73">
        <v>1</v>
      </c>
      <c r="B53" s="74" t="s">
        <v>29</v>
      </c>
      <c r="C53" s="74"/>
      <c r="D53" s="74"/>
      <c r="E53" s="75"/>
      <c r="F53" s="76">
        <v>50000</v>
      </c>
      <c r="G53" s="118">
        <f t="shared" ref="G53" si="18">$F53/7.5345</f>
        <v>6636.1404207313026</v>
      </c>
      <c r="H53" s="153"/>
      <c r="I53" s="112"/>
      <c r="J53" s="76">
        <v>6636</v>
      </c>
      <c r="K53" s="118">
        <f t="shared" ref="K53" si="19">J53*7.5345</f>
        <v>49998.942000000003</v>
      </c>
      <c r="L53" s="138"/>
      <c r="M53" s="112"/>
      <c r="N53" s="76">
        <v>6636</v>
      </c>
      <c r="O53" s="52">
        <f t="shared" ref="O53" si="20">N53*7.5345</f>
        <v>49998.942000000003</v>
      </c>
      <c r="P53" s="77"/>
    </row>
    <row r="54" spans="1:16" s="56" customFormat="1" ht="15" customHeight="1" x14ac:dyDescent="0.2">
      <c r="A54" s="78"/>
      <c r="B54" s="78"/>
      <c r="C54" s="78"/>
      <c r="D54" s="78"/>
      <c r="E54" s="79" t="s">
        <v>24</v>
      </c>
      <c r="F54" s="80">
        <f>SUM(F53)</f>
        <v>50000</v>
      </c>
      <c r="G54" s="125">
        <f>SUM(G53)</f>
        <v>6636.1404207313026</v>
      </c>
      <c r="H54" s="154"/>
      <c r="I54" s="113" t="s">
        <v>24</v>
      </c>
      <c r="J54" s="80">
        <f>SUM(J53)</f>
        <v>6636</v>
      </c>
      <c r="K54" s="125">
        <f>SUM(K53)</f>
        <v>49998.942000000003</v>
      </c>
      <c r="L54" s="139"/>
      <c r="M54" s="113" t="s">
        <v>24</v>
      </c>
      <c r="N54" s="80">
        <f>SUM(N53)</f>
        <v>6636</v>
      </c>
      <c r="O54" s="80">
        <f>SUM(O53)</f>
        <v>49998.942000000003</v>
      </c>
      <c r="P54" s="78"/>
    </row>
    <row r="55" spans="1:16" s="53" customFormat="1" ht="5.25" customHeight="1" x14ac:dyDescent="0.2">
      <c r="A55" s="81"/>
      <c r="B55" s="81"/>
      <c r="C55" s="81"/>
      <c r="D55" s="81"/>
      <c r="E55" s="82"/>
      <c r="F55" s="83"/>
      <c r="G55" s="126"/>
      <c r="H55" s="155"/>
      <c r="I55" s="114"/>
      <c r="J55" s="83"/>
      <c r="K55" s="126"/>
      <c r="L55" s="140"/>
      <c r="M55" s="114"/>
      <c r="N55" s="83"/>
      <c r="O55" s="83"/>
      <c r="P55" s="84"/>
    </row>
    <row r="56" spans="1:16" s="53" customFormat="1" ht="5.25" customHeight="1" x14ac:dyDescent="0.2">
      <c r="A56" s="81"/>
      <c r="B56" s="81"/>
      <c r="C56" s="81"/>
      <c r="D56" s="81"/>
      <c r="E56" s="82"/>
      <c r="F56" s="83"/>
      <c r="G56" s="126"/>
      <c r="H56" s="155"/>
      <c r="I56" s="114"/>
      <c r="J56" s="83"/>
      <c r="K56" s="126"/>
      <c r="L56" s="140"/>
      <c r="M56" s="114"/>
      <c r="N56" s="83"/>
      <c r="O56" s="83"/>
      <c r="P56" s="84"/>
    </row>
    <row r="57" spans="1:16" s="11" customFormat="1" ht="19.5" customHeight="1" x14ac:dyDescent="0.2">
      <c r="A57" s="176" t="s">
        <v>25</v>
      </c>
      <c r="B57" s="176"/>
      <c r="C57" s="176"/>
      <c r="D57" s="70"/>
      <c r="E57" s="70"/>
      <c r="F57" s="70">
        <f>SUM(F17+F43+F50+F54)</f>
        <v>4402540.0199999996</v>
      </c>
      <c r="G57" s="122">
        <f>SUM(G17+G43+G50+G54)</f>
        <v>584317.47561218392</v>
      </c>
      <c r="H57" s="150"/>
      <c r="I57" s="109"/>
      <c r="J57" s="70">
        <f>SUM(J17+J43+J50+J54)</f>
        <v>562155.76000000013</v>
      </c>
      <c r="K57" s="122">
        <f>SUM(K17+K43+K50+K54)</f>
        <v>4235562.5737200007</v>
      </c>
      <c r="L57" s="109"/>
      <c r="M57" s="109"/>
      <c r="N57" s="70">
        <f>SUM(N17+N43+N50+N54)</f>
        <v>567563.97</v>
      </c>
      <c r="O57" s="70">
        <f>SUM(O17+O43+O50+O54)</f>
        <v>4276310.7319650007</v>
      </c>
      <c r="P57" s="22"/>
    </row>
    <row r="58" spans="1:16" s="1" customFormat="1" ht="15.75" customHeight="1" x14ac:dyDescent="0.2">
      <c r="A58" s="85"/>
      <c r="B58" s="86"/>
      <c r="C58" s="87"/>
      <c r="D58" s="85"/>
      <c r="E58" s="88"/>
      <c r="F58" s="88"/>
      <c r="G58" s="127"/>
      <c r="H58" s="156"/>
      <c r="I58" s="115"/>
      <c r="J58" s="88"/>
      <c r="K58" s="127"/>
      <c r="L58" s="141"/>
      <c r="M58" s="115"/>
      <c r="N58" s="88"/>
      <c r="O58" s="88"/>
      <c r="P58" s="25"/>
    </row>
    <row r="59" spans="1:16" s="1" customFormat="1" ht="14.25" customHeight="1" x14ac:dyDescent="0.2">
      <c r="A59" s="85"/>
      <c r="B59" s="86"/>
      <c r="C59" s="87"/>
      <c r="D59" s="85"/>
      <c r="E59" s="88"/>
      <c r="F59" s="88"/>
      <c r="G59" s="127"/>
      <c r="H59" s="156"/>
      <c r="I59" s="115"/>
      <c r="J59" s="88"/>
      <c r="K59" s="127"/>
      <c r="L59" s="141"/>
      <c r="M59" s="115"/>
      <c r="N59" s="88"/>
      <c r="O59" s="88"/>
      <c r="P59" s="25"/>
    </row>
    <row r="60" spans="1:16" s="1" customFormat="1" ht="23.25" customHeight="1" x14ac:dyDescent="0.2">
      <c r="A60" s="89" t="s">
        <v>16</v>
      </c>
      <c r="B60" s="177" t="s">
        <v>17</v>
      </c>
      <c r="C60" s="177"/>
      <c r="D60" s="90"/>
      <c r="E60" s="188" t="s">
        <v>28</v>
      </c>
      <c r="F60" s="188"/>
      <c r="G60" s="128" t="s">
        <v>83</v>
      </c>
      <c r="H60" s="157"/>
      <c r="I60" s="187" t="s">
        <v>92</v>
      </c>
      <c r="J60" s="188"/>
      <c r="K60" s="128" t="s">
        <v>93</v>
      </c>
      <c r="L60" s="132"/>
      <c r="M60" s="187" t="s">
        <v>92</v>
      </c>
      <c r="N60" s="188"/>
      <c r="O60" s="98" t="s">
        <v>93</v>
      </c>
      <c r="P60" s="26"/>
    </row>
    <row r="61" spans="1:16" s="1" customFormat="1" ht="21" customHeight="1" x14ac:dyDescent="0.2">
      <c r="A61" s="91" t="s">
        <v>18</v>
      </c>
      <c r="B61" s="171" t="s">
        <v>40</v>
      </c>
      <c r="C61" s="171"/>
      <c r="D61" s="92"/>
      <c r="E61" s="189">
        <v>1046099.9999999995</v>
      </c>
      <c r="F61" s="189"/>
      <c r="G61" s="118">
        <v>138841.32988254025</v>
      </c>
      <c r="H61" s="158"/>
      <c r="I61" s="179">
        <v>132888.81000000011</v>
      </c>
      <c r="J61" s="189"/>
      <c r="K61" s="118">
        <v>1001250.7389450009</v>
      </c>
      <c r="L61" s="131"/>
      <c r="M61" s="179">
        <v>135760.34000000003</v>
      </c>
      <c r="N61" s="189"/>
      <c r="O61" s="52">
        <v>1022886.2817300003</v>
      </c>
      <c r="P61" s="27"/>
    </row>
    <row r="62" spans="1:16" s="1" customFormat="1" ht="24" customHeight="1" x14ac:dyDescent="0.2">
      <c r="A62" s="91" t="s">
        <v>60</v>
      </c>
      <c r="B62" s="100" t="s">
        <v>85</v>
      </c>
      <c r="C62" s="99"/>
      <c r="D62" s="92"/>
      <c r="E62" s="178">
        <v>3356440.02</v>
      </c>
      <c r="F62" s="179"/>
      <c r="G62" s="118">
        <v>445476.14572964364</v>
      </c>
      <c r="H62" s="158"/>
      <c r="I62" s="190">
        <v>424238.95</v>
      </c>
      <c r="J62" s="179"/>
      <c r="K62" s="118">
        <v>3196428.3687750003</v>
      </c>
      <c r="L62" s="131"/>
      <c r="M62" s="190">
        <v>424238.95</v>
      </c>
      <c r="N62" s="179"/>
      <c r="O62" s="52">
        <v>3196428.3687750003</v>
      </c>
      <c r="P62" s="27"/>
    </row>
    <row r="63" spans="1:16" s="1" customFormat="1" ht="18" customHeight="1" x14ac:dyDescent="0.2">
      <c r="A63" s="91" t="s">
        <v>49</v>
      </c>
      <c r="B63" s="172" t="s">
        <v>58</v>
      </c>
      <c r="C63" s="173"/>
      <c r="D63" s="92"/>
      <c r="E63" s="178">
        <v>0</v>
      </c>
      <c r="F63" s="179"/>
      <c r="G63" s="118">
        <v>0</v>
      </c>
      <c r="H63" s="158"/>
      <c r="I63" s="190">
        <v>0</v>
      </c>
      <c r="J63" s="179"/>
      <c r="K63" s="118">
        <v>0</v>
      </c>
      <c r="L63" s="131"/>
      <c r="M63" s="190">
        <v>0</v>
      </c>
      <c r="N63" s="179"/>
      <c r="O63" s="52">
        <v>0</v>
      </c>
      <c r="P63" s="27"/>
    </row>
    <row r="64" spans="1:16" s="1" customFormat="1" ht="18" customHeight="1" x14ac:dyDescent="0.2">
      <c r="A64" s="91" t="s">
        <v>86</v>
      </c>
      <c r="B64" s="171" t="s">
        <v>94</v>
      </c>
      <c r="C64" s="171"/>
      <c r="D64" s="92"/>
      <c r="E64" s="189">
        <v>0</v>
      </c>
      <c r="F64" s="189"/>
      <c r="G64" s="118">
        <v>0</v>
      </c>
      <c r="H64" s="158"/>
      <c r="I64" s="179">
        <v>5028</v>
      </c>
      <c r="J64" s="189"/>
      <c r="K64" s="118">
        <v>37883.466</v>
      </c>
      <c r="L64" s="131"/>
      <c r="M64" s="179">
        <v>5149.68</v>
      </c>
      <c r="N64" s="189"/>
      <c r="O64" s="52">
        <v>38800.263960000004</v>
      </c>
      <c r="P64" s="27"/>
    </row>
    <row r="65" spans="1:16" s="7" customFormat="1" ht="15" customHeight="1" x14ac:dyDescent="0.2">
      <c r="A65" s="174" t="s">
        <v>19</v>
      </c>
      <c r="B65" s="174"/>
      <c r="C65" s="174"/>
      <c r="D65" s="93"/>
      <c r="E65" s="168">
        <f>F57</f>
        <v>4402540.0199999996</v>
      </c>
      <c r="F65" s="168"/>
      <c r="G65" s="129">
        <f>G57</f>
        <v>584317.47561218392</v>
      </c>
      <c r="H65" s="159"/>
      <c r="I65" s="167">
        <f>J57</f>
        <v>562155.76000000013</v>
      </c>
      <c r="J65" s="168"/>
      <c r="K65" s="129">
        <f>K57</f>
        <v>4235562.5737200007</v>
      </c>
      <c r="L65" s="130"/>
      <c r="M65" s="167">
        <f>N57</f>
        <v>567563.97</v>
      </c>
      <c r="N65" s="168"/>
      <c r="O65" s="93">
        <f>O57</f>
        <v>4276310.7319650007</v>
      </c>
      <c r="P65" s="94"/>
    </row>
    <row r="66" spans="1:16" s="1" customFormat="1" ht="12" customHeight="1" x14ac:dyDescent="0.2">
      <c r="A66" s="95"/>
      <c r="B66" s="95"/>
      <c r="C66" s="95"/>
      <c r="D66" s="95"/>
      <c r="E66" s="3"/>
      <c r="F66" s="3"/>
      <c r="G66" s="3"/>
      <c r="H66" s="95"/>
      <c r="I66" s="3"/>
      <c r="J66" s="3"/>
      <c r="K66" s="3"/>
      <c r="L66" s="95"/>
      <c r="M66" s="3"/>
      <c r="N66" s="3"/>
      <c r="O66" s="3"/>
      <c r="P66" s="3"/>
    </row>
    <row r="67" spans="1:16" s="14" customFormat="1" ht="12.75" x14ac:dyDescent="0.2">
      <c r="A67" s="14" t="s">
        <v>97</v>
      </c>
      <c r="E67" s="15"/>
      <c r="F67" s="15"/>
      <c r="G67" s="15"/>
      <c r="I67" s="15"/>
      <c r="J67" s="15"/>
      <c r="K67" s="15"/>
      <c r="M67" s="15"/>
      <c r="N67" s="15"/>
      <c r="O67" s="15"/>
      <c r="P67" s="15"/>
    </row>
    <row r="68" spans="1:16" s="16" customFormat="1" ht="16.5" customHeight="1" x14ac:dyDescent="0.2">
      <c r="E68" s="17"/>
      <c r="F68" s="17"/>
      <c r="G68" s="17"/>
      <c r="I68" s="17"/>
      <c r="J68" s="17"/>
      <c r="K68" s="17"/>
      <c r="M68" s="17"/>
      <c r="N68" s="17"/>
      <c r="O68" s="17" t="s">
        <v>20</v>
      </c>
      <c r="P68" s="16" t="s">
        <v>51</v>
      </c>
    </row>
    <row r="69" spans="1:16" s="16" customFormat="1" ht="12.75" x14ac:dyDescent="0.2">
      <c r="E69" s="17"/>
      <c r="F69" s="17"/>
      <c r="G69" s="17"/>
      <c r="I69" s="17"/>
      <c r="J69" s="17"/>
      <c r="K69" s="17"/>
      <c r="M69" s="17"/>
      <c r="N69" s="17"/>
      <c r="O69" s="17" t="s">
        <v>64</v>
      </c>
    </row>
    <row r="70" spans="1:16" s="16" customFormat="1" ht="12.75" x14ac:dyDescent="0.2">
      <c r="E70" s="17"/>
      <c r="F70" s="17"/>
      <c r="G70" s="17"/>
      <c r="I70" s="17"/>
      <c r="J70" s="17"/>
      <c r="K70" s="17"/>
      <c r="M70" s="17"/>
      <c r="N70" s="17"/>
      <c r="O70" s="17"/>
      <c r="P70" s="17"/>
    </row>
    <row r="71" spans="1:16" s="16" customFormat="1" ht="12.75" x14ac:dyDescent="0.2">
      <c r="E71" s="17"/>
      <c r="F71" s="17"/>
      <c r="G71" s="17"/>
      <c r="I71" s="17"/>
      <c r="J71" s="17"/>
      <c r="K71" s="17"/>
      <c r="M71" s="17"/>
      <c r="N71" s="17"/>
      <c r="O71" s="17"/>
      <c r="P71" s="17"/>
    </row>
    <row r="72" spans="1:16" s="1" customFormat="1" x14ac:dyDescent="0.2">
      <c r="E72" s="5"/>
      <c r="F72" s="5"/>
      <c r="G72" s="5"/>
      <c r="I72" s="5"/>
      <c r="J72" s="5"/>
      <c r="K72" s="5"/>
      <c r="M72" s="5"/>
      <c r="N72" s="5"/>
      <c r="O72" s="5"/>
      <c r="P72" s="5"/>
    </row>
    <row r="73" spans="1:16" s="96" customFormat="1" ht="12" x14ac:dyDescent="0.2">
      <c r="E73" s="97"/>
      <c r="F73" s="97"/>
      <c r="G73" s="97"/>
      <c r="I73" s="97"/>
      <c r="J73" s="97"/>
      <c r="K73" s="97"/>
      <c r="M73" s="97"/>
      <c r="N73" s="97"/>
      <c r="O73" s="97"/>
      <c r="P73" s="97"/>
    </row>
    <row r="74" spans="1:16" s="1" customFormat="1" x14ac:dyDescent="0.2">
      <c r="E74" s="5"/>
      <c r="F74" s="5"/>
      <c r="G74" s="5"/>
      <c r="I74" s="5"/>
      <c r="J74" s="5"/>
      <c r="K74" s="5"/>
      <c r="M74" s="5"/>
      <c r="N74" s="5"/>
      <c r="O74" s="5"/>
      <c r="P74" s="5"/>
    </row>
    <row r="75" spans="1:16" s="1" customFormat="1" x14ac:dyDescent="0.2">
      <c r="E75" s="5"/>
      <c r="F75" s="5"/>
      <c r="G75" s="5"/>
      <c r="I75" s="5"/>
      <c r="J75" s="5"/>
      <c r="K75" s="5"/>
      <c r="M75" s="5"/>
      <c r="N75" s="5"/>
      <c r="O75" s="5"/>
      <c r="P75" s="5"/>
    </row>
    <row r="76" spans="1:16" s="1" customFormat="1" x14ac:dyDescent="0.2">
      <c r="E76" s="5"/>
      <c r="F76" s="5"/>
      <c r="G76" s="5"/>
      <c r="I76" s="5"/>
      <c r="J76" s="5"/>
      <c r="K76" s="5"/>
      <c r="M76" s="5"/>
      <c r="N76" s="5"/>
      <c r="O76" s="5"/>
      <c r="P76" s="5"/>
    </row>
    <row r="77" spans="1:16" s="1" customFormat="1" x14ac:dyDescent="0.2">
      <c r="E77" s="5"/>
      <c r="F77" s="5"/>
      <c r="G77" s="5"/>
      <c r="I77" s="5"/>
      <c r="J77" s="5"/>
      <c r="K77" s="5"/>
      <c r="M77" s="5"/>
      <c r="N77" s="5"/>
      <c r="O77" s="5"/>
      <c r="P77" s="5"/>
    </row>
    <row r="78" spans="1:16" s="1" customFormat="1" x14ac:dyDescent="0.2">
      <c r="E78" s="5"/>
      <c r="F78" s="5"/>
      <c r="G78" s="5"/>
      <c r="I78" s="5"/>
      <c r="J78" s="5"/>
      <c r="K78" s="5"/>
      <c r="M78" s="5"/>
      <c r="N78" s="5"/>
      <c r="O78" s="5"/>
      <c r="P78" s="5"/>
    </row>
    <row r="79" spans="1:16" s="1" customFormat="1" x14ac:dyDescent="0.2">
      <c r="E79" s="5"/>
      <c r="F79" s="5"/>
      <c r="G79" s="5"/>
      <c r="I79" s="5"/>
      <c r="J79" s="5"/>
      <c r="K79" s="5"/>
      <c r="M79" s="5"/>
      <c r="N79" s="5"/>
      <c r="O79" s="5"/>
      <c r="P79" s="5"/>
    </row>
    <row r="80" spans="1:16" s="1" customFormat="1" x14ac:dyDescent="0.2">
      <c r="E80" s="5"/>
      <c r="F80" s="5"/>
      <c r="G80" s="5"/>
      <c r="I80" s="5"/>
      <c r="J80" s="5"/>
      <c r="K80" s="5"/>
      <c r="M80" s="5"/>
      <c r="N80" s="5"/>
      <c r="O80" s="5"/>
      <c r="P80" s="5"/>
    </row>
    <row r="81" spans="5:16" s="1" customFormat="1" x14ac:dyDescent="0.2">
      <c r="E81" s="5"/>
      <c r="F81" s="5"/>
      <c r="G81" s="5"/>
      <c r="I81" s="5"/>
      <c r="J81" s="5"/>
      <c r="K81" s="5"/>
      <c r="M81" s="5"/>
      <c r="N81" s="5"/>
      <c r="O81" s="5"/>
      <c r="P81" s="5"/>
    </row>
    <row r="82" spans="5:16" s="1" customFormat="1" x14ac:dyDescent="0.2">
      <c r="E82" s="5"/>
      <c r="F82" s="5"/>
      <c r="G82" s="5"/>
      <c r="I82" s="5"/>
      <c r="J82" s="5"/>
      <c r="K82" s="5"/>
      <c r="M82" s="5"/>
      <c r="N82" s="5"/>
      <c r="O82" s="5"/>
      <c r="P82" s="5"/>
    </row>
    <row r="83" spans="5:16" s="1" customFormat="1" x14ac:dyDescent="0.2">
      <c r="E83" s="5"/>
      <c r="F83" s="5"/>
      <c r="G83" s="5"/>
      <c r="I83" s="5"/>
      <c r="J83" s="5"/>
      <c r="K83" s="5"/>
      <c r="M83" s="5"/>
      <c r="N83" s="5"/>
      <c r="O83" s="5"/>
      <c r="P83" s="5"/>
    </row>
    <row r="84" spans="5:16" s="1" customFormat="1" x14ac:dyDescent="0.2">
      <c r="E84" s="5"/>
      <c r="F84" s="5"/>
      <c r="G84" s="5"/>
      <c r="I84" s="5"/>
      <c r="J84" s="5"/>
      <c r="K84" s="5"/>
      <c r="M84" s="5"/>
      <c r="N84" s="5"/>
      <c r="O84" s="5"/>
      <c r="P84" s="5"/>
    </row>
    <row r="85" spans="5:16" s="1" customFormat="1" x14ac:dyDescent="0.2">
      <c r="E85" s="5"/>
      <c r="F85" s="5"/>
      <c r="G85" s="5"/>
      <c r="I85" s="5"/>
      <c r="J85" s="5"/>
      <c r="K85" s="5"/>
      <c r="M85" s="5"/>
      <c r="N85" s="5"/>
      <c r="O85" s="5"/>
      <c r="P85" s="5"/>
    </row>
    <row r="86" spans="5:16" s="1" customFormat="1" x14ac:dyDescent="0.2">
      <c r="E86" s="5"/>
      <c r="F86" s="5"/>
      <c r="G86" s="5"/>
      <c r="I86" s="5"/>
      <c r="J86" s="5"/>
      <c r="K86" s="5"/>
      <c r="M86" s="5"/>
      <c r="N86" s="5"/>
      <c r="O86" s="5"/>
      <c r="P86" s="5"/>
    </row>
    <row r="87" spans="5:16" s="1" customFormat="1" x14ac:dyDescent="0.2">
      <c r="E87" s="5"/>
      <c r="F87" s="5"/>
      <c r="G87" s="5"/>
      <c r="I87" s="5"/>
      <c r="J87" s="5"/>
      <c r="K87" s="5"/>
      <c r="M87" s="5"/>
      <c r="N87" s="5"/>
      <c r="O87" s="5"/>
      <c r="P87" s="5"/>
    </row>
  </sheetData>
  <mergeCells count="34">
    <mergeCell ref="M63:N63"/>
    <mergeCell ref="M64:N64"/>
    <mergeCell ref="E60:F60"/>
    <mergeCell ref="E61:F61"/>
    <mergeCell ref="E63:F63"/>
    <mergeCell ref="E64:F64"/>
    <mergeCell ref="I60:J60"/>
    <mergeCell ref="I61:J61"/>
    <mergeCell ref="I62:J62"/>
    <mergeCell ref="I63:J63"/>
    <mergeCell ref="I64:J64"/>
    <mergeCell ref="A5:P5"/>
    <mergeCell ref="A7:P7"/>
    <mergeCell ref="B12:C12"/>
    <mergeCell ref="A43:C43"/>
    <mergeCell ref="A17:C17"/>
    <mergeCell ref="D9:G9"/>
    <mergeCell ref="M9:O9"/>
    <mergeCell ref="M65:N65"/>
    <mergeCell ref="I65:J65"/>
    <mergeCell ref="I9:K9"/>
    <mergeCell ref="E65:F65"/>
    <mergeCell ref="B64:C64"/>
    <mergeCell ref="B63:C63"/>
    <mergeCell ref="A65:C65"/>
    <mergeCell ref="A50:C50"/>
    <mergeCell ref="A57:C57"/>
    <mergeCell ref="B60:C60"/>
    <mergeCell ref="B61:C61"/>
    <mergeCell ref="E62:F62"/>
    <mergeCell ref="B45:C45"/>
    <mergeCell ref="M60:N60"/>
    <mergeCell ref="M61:N61"/>
    <mergeCell ref="M62:N62"/>
  </mergeCells>
  <phoneticPr fontId="1" type="noConversion"/>
  <pageMargins left="0.15748031496062992" right="0.11811023622047245" top="0.35433070866141736" bottom="0.31496062992125984" header="0.31496062992125984" footer="0.31496062992125984"/>
  <pageSetup paperSize="9" scale="8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42"/>
  <sheetViews>
    <sheetView tabSelected="1" workbookViewId="0">
      <selection activeCell="K20" sqref="K20"/>
    </sheetView>
  </sheetViews>
  <sheetFormatPr defaultRowHeight="12.75" x14ac:dyDescent="0.2"/>
  <cols>
    <col min="5" max="5" width="3.28515625" customWidth="1"/>
    <col min="9" max="9" width="10.42578125" customWidth="1"/>
  </cols>
  <sheetData>
    <row r="1" spans="1:6" ht="15.75" x14ac:dyDescent="0.25">
      <c r="A1" s="8"/>
      <c r="F1" s="9"/>
    </row>
    <row r="2" spans="1:6" ht="15.75" x14ac:dyDescent="0.25">
      <c r="A2" s="8"/>
      <c r="F2" s="9"/>
    </row>
    <row r="17" spans="1:15" ht="20.25" x14ac:dyDescent="0.3">
      <c r="A17" s="193" t="s">
        <v>98</v>
      </c>
      <c r="B17" s="193"/>
      <c r="C17" s="193"/>
      <c r="D17" s="193"/>
      <c r="E17" s="193"/>
      <c r="F17" s="193"/>
      <c r="G17" s="193"/>
      <c r="H17" s="193"/>
      <c r="I17" s="193"/>
      <c r="J17" s="193"/>
      <c r="K17" s="193"/>
      <c r="L17" s="193"/>
      <c r="M17" s="193"/>
      <c r="N17" s="193"/>
      <c r="O17" s="193"/>
    </row>
    <row r="20" spans="1:15" ht="20.25" customHeight="1" x14ac:dyDescent="0.2">
      <c r="A20" s="192"/>
      <c r="B20" s="192"/>
      <c r="C20" s="192"/>
      <c r="D20" s="192"/>
      <c r="E20" s="192"/>
      <c r="F20" s="192"/>
      <c r="G20" s="192"/>
      <c r="H20" s="192"/>
      <c r="I20" s="192"/>
      <c r="J20" s="192"/>
      <c r="K20" s="13"/>
      <c r="L20" s="13"/>
      <c r="M20" s="13"/>
      <c r="N20" s="13"/>
      <c r="O20" s="13"/>
    </row>
    <row r="35" spans="1:15" ht="14.25" x14ac:dyDescent="0.2">
      <c r="A35" s="192" t="s">
        <v>99</v>
      </c>
      <c r="B35" s="192"/>
      <c r="C35" s="192"/>
      <c r="D35" s="192"/>
      <c r="E35" s="192"/>
      <c r="F35" s="192"/>
      <c r="G35" s="192"/>
      <c r="H35" s="192"/>
      <c r="I35" s="192"/>
      <c r="J35" s="192"/>
      <c r="K35" s="192"/>
      <c r="L35" s="192"/>
      <c r="M35" s="192"/>
      <c r="N35" s="192"/>
      <c r="O35" s="192"/>
    </row>
    <row r="42" spans="1:15" ht="15" x14ac:dyDescent="0.2">
      <c r="A42" s="191"/>
      <c r="B42" s="191"/>
      <c r="C42" s="191"/>
      <c r="D42" s="191"/>
      <c r="E42" s="191"/>
      <c r="F42" s="191"/>
      <c r="G42" s="191"/>
      <c r="H42" s="191"/>
      <c r="I42" s="191"/>
    </row>
  </sheetData>
  <mergeCells count="4">
    <mergeCell ref="A42:I42"/>
    <mergeCell ref="A20:J20"/>
    <mergeCell ref="A17:O17"/>
    <mergeCell ref="A35:O35"/>
  </mergeCells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II. PLAN NABAVE SRED.RADA 2023.</vt:lpstr>
      <vt:lpstr>NASLOVNA</vt:lpstr>
      <vt:lpstr>'II. PLAN NABAVE SRED.RADA 2023.'!Print_Area</vt:lpstr>
      <vt:lpstr>'II. PLAN NABAVE SRED.RADA 2023.'!Print_Titles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Mirna</dc:creator>
  <cp:lastModifiedBy>KOMUNALAC POZEGA</cp:lastModifiedBy>
  <cp:lastPrinted>2023-12-22T08:20:30Z</cp:lastPrinted>
  <dcterms:created xsi:type="dcterms:W3CDTF">2006-09-14T13:00:51Z</dcterms:created>
  <dcterms:modified xsi:type="dcterms:W3CDTF">2023-12-22T08:21:34Z</dcterms:modified>
</cp:coreProperties>
</file>