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X:\NABAVA\PLAN NABAVE\2024\"/>
    </mc:Choice>
  </mc:AlternateContent>
  <xr:revisionPtr revIDLastSave="0" documentId="13_ncr:1_{A042D282-5F60-4D35-95CE-3125BC80D0E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LAN NABAVE SRED.RADA 2024." sheetId="8" r:id="rId1"/>
    <sheet name="NASLOVNA" sheetId="10" r:id="rId2"/>
  </sheets>
  <definedNames>
    <definedName name="_xlnm.Print_Area" localSheetId="0">'PLAN NABAVE SRED.RADA 2024.'!$A$1:$H$68</definedName>
    <definedName name="_xlnm.Print_Titles" localSheetId="0">'PLAN NABAVE SRED.RADA 2024.'!$11:$13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8" l="1"/>
  <c r="G60" i="8" l="1"/>
  <c r="G59" i="8"/>
  <c r="G51" i="8"/>
  <c r="G52" i="8" s="1"/>
  <c r="F45" i="8"/>
  <c r="G45" i="8"/>
  <c r="F40" i="8"/>
  <c r="G40" i="8" s="1"/>
  <c r="F28" i="8"/>
  <c r="G28" i="8" s="1"/>
  <c r="F29" i="8"/>
  <c r="G29" i="8" s="1"/>
  <c r="F47" i="8"/>
  <c r="G47" i="8" s="1"/>
  <c r="F39" i="8"/>
  <c r="G39" i="8" s="1"/>
  <c r="F23" i="8"/>
  <c r="G23" i="8" s="1"/>
  <c r="F30" i="8"/>
  <c r="G30" i="8" s="1"/>
  <c r="F27" i="8"/>
  <c r="G27" i="8" s="1"/>
  <c r="F17" i="8"/>
  <c r="G17" i="8" s="1"/>
  <c r="M27" i="8" l="1"/>
  <c r="K27" i="8"/>
  <c r="M17" i="8"/>
  <c r="F26" i="8"/>
  <c r="G26" i="8" s="1"/>
  <c r="F25" i="8"/>
  <c r="G25" i="8" s="1"/>
  <c r="F52" i="8" l="1"/>
  <c r="F46" i="8"/>
  <c r="G46" i="8" s="1"/>
  <c r="F44" i="8"/>
  <c r="F38" i="8"/>
  <c r="G38" i="8" s="1"/>
  <c r="F37" i="8"/>
  <c r="G37" i="8" s="1"/>
  <c r="F36" i="8"/>
  <c r="G36" i="8" s="1"/>
  <c r="F35" i="8"/>
  <c r="G35" i="8" s="1"/>
  <c r="F34" i="8"/>
  <c r="G34" i="8" s="1"/>
  <c r="F33" i="8"/>
  <c r="G33" i="8" s="1"/>
  <c r="F32" i="8"/>
  <c r="G32" i="8" s="1"/>
  <c r="F31" i="8"/>
  <c r="G31" i="8" s="1"/>
  <c r="F24" i="8"/>
  <c r="G24" i="8" s="1"/>
  <c r="F22" i="8"/>
  <c r="G22" i="8" s="1"/>
  <c r="F18" i="8"/>
  <c r="G18" i="8" s="1"/>
  <c r="F15" i="8"/>
  <c r="F16" i="8"/>
  <c r="G41" i="8" l="1"/>
  <c r="G44" i="8"/>
  <c r="G48" i="8" s="1"/>
  <c r="G15" i="8"/>
  <c r="F19" i="8"/>
  <c r="M16" i="8"/>
  <c r="G16" i="8"/>
  <c r="M15" i="8"/>
  <c r="F41" i="8"/>
  <c r="L62" i="8"/>
  <c r="E61" i="8" s="1"/>
  <c r="G61" i="8" s="1"/>
  <c r="J62" i="8"/>
  <c r="E62" i="8" s="1"/>
  <c r="G62" i="8" s="1"/>
  <c r="F48" i="8"/>
  <c r="G19" i="8" l="1"/>
  <c r="G63" i="8" s="1"/>
  <c r="F55" i="8"/>
  <c r="E63" i="8" s="1"/>
  <c r="M62" i="8"/>
  <c r="E60" i="8" s="1"/>
  <c r="K62" i="8"/>
  <c r="E59" i="8" l="1"/>
</calcChain>
</file>

<file path=xl/sharedStrings.xml><?xml version="1.0" encoding="utf-8"?>
<sst xmlns="http://schemas.openxmlformats.org/spreadsheetml/2006/main" count="132" uniqueCount="100">
  <si>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</si>
  <si>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</si>
  <si>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</si>
  <si>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</si>
  <si>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</si>
  <si>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</si>
  <si>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</si>
  <si>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</si>
  <si>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</si>
  <si>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</si>
  <si>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</si>
  <si>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</si>
  <si>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</si>
  <si>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</si>
  <si>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</si>
  <si>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</si>
  <si>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</si>
  <si>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</si>
  <si>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</si>
  <si>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</si>
  <si>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</si>
  <si>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</si>
  <si>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</si>
  <si>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</si>
  <si>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</si>
  <si>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</si>
  <si>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PROCIJENJENA VRIJEDNOST /Kn/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</si>
  <si>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</si>
  <si>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</si>
  <si>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</si>
  <si>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</si>
  <si>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</si>
  <si>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</si>
  <si>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</si>
  <si>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</si>
  <si>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</si>
  <si>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</si>
  <si>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</si>
  <si>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</si>
  <si>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</si>
  <si>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</si>
  <si>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</si>
  <si>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Popuna / javna higijena</t>
  </si>
  <si>
    <t>FOND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</si>
  <si>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</si>
  <si>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</si>
  <si>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</si>
  <si>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</si>
  <si>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</si>
  <si>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</si>
  <si>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 xml:space="preserve">                              </t>
  </si>
  <si>
    <t xml:space="preserve">                                                              </t>
  </si>
  <si>
    <t>VLASTITA SREDSTVA</t>
  </si>
  <si>
    <t xml:space="preserve">Motorna pila </t>
  </si>
  <si>
    <t>Zamjena / gospodarenje otpadom / javna higijena</t>
  </si>
  <si>
    <t xml:space="preserve">Novo i zamjena postojećih </t>
  </si>
  <si>
    <t>Vreće prikupljanje otpada (papir, staklo, plastika, komunalni otpad)</t>
  </si>
  <si>
    <t>Leasing</t>
  </si>
  <si>
    <t>LEASING</t>
  </si>
  <si>
    <t>Osobno vozilo</t>
  </si>
  <si>
    <t>2</t>
  </si>
  <si>
    <t>Zaštitne rukavice</t>
  </si>
  <si>
    <t>Domagoj Lovrić, mag.ing.mech.</t>
  </si>
  <si>
    <t>Plan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</si>
  <si>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PLAN</t>
  </si>
  <si>
    <t>PE posude 120 l za plastičnu ambalažu – žuta</t>
  </si>
  <si>
    <t>PE posude 120 l za papir – plava</t>
  </si>
  <si>
    <t>Motorna puhalica za lišće velika</t>
  </si>
  <si>
    <t>Novo - gospodarenje otpadom, integrativna radionica</t>
  </si>
  <si>
    <t>Pocinčani kontejneri 1100 l s plavim poklopcem za papir</t>
  </si>
  <si>
    <t>Oplate za izgradnju grobnica</t>
  </si>
  <si>
    <t>Novo / izgradnja grobljanskih objekata</t>
  </si>
  <si>
    <t>Zavod za vještačenje, profesionalnu rehabilitaciju i zapošaljavanje osoba s invaliditetom</t>
  </si>
  <si>
    <t>4</t>
  </si>
  <si>
    <t>ZOSI</t>
  </si>
  <si>
    <t>PLAN NABAVE SREDSTAVA RADA 2024.</t>
  </si>
  <si>
    <t>Požega, prosinac 2023. g.</t>
  </si>
  <si>
    <r>
      <t>PROCIJENJENA VRIJEDNOST /</t>
    </r>
    <r>
      <rPr>
        <b/>
        <sz val="10"/>
        <rFont val="Calibri"/>
        <family val="2"/>
        <charset val="238"/>
      </rPr>
      <t>€</t>
    </r>
    <r>
      <rPr>
        <b/>
        <sz val="10"/>
        <rFont val="Arial Narrow"/>
        <family val="2"/>
        <charset val="238"/>
      </rPr>
      <t>/</t>
    </r>
  </si>
  <si>
    <r>
      <t xml:space="preserve">PROCIJENJENA  JEDINIČNA NABAVNA CIJENA </t>
    </r>
    <r>
      <rPr>
        <b/>
        <sz val="10"/>
        <rFont val="Arial Narrow"/>
        <family val="2"/>
        <charset val="238"/>
      </rPr>
      <t>/</t>
    </r>
    <r>
      <rPr>
        <b/>
        <sz val="10"/>
        <rFont val="Calibri"/>
        <family val="2"/>
        <charset val="238"/>
      </rPr>
      <t>€</t>
    </r>
    <r>
      <rPr>
        <b/>
        <sz val="8"/>
        <rFont val="Arial Narrow"/>
        <family val="2"/>
        <charset val="238"/>
      </rPr>
      <t>/</t>
    </r>
  </si>
  <si>
    <t>Specijalno vozilo za sakupljanje otpada 16 m3</t>
  </si>
  <si>
    <t>Komunalno vozilo za sakupljanje otpada 7 m3</t>
  </si>
  <si>
    <t>Kombi vozilo za odvojeno sakupljanje otpada s dizalicom</t>
  </si>
  <si>
    <t>Novo</t>
  </si>
  <si>
    <t>PLAN NABAVE SREDSTAVA RADA ZA 2024. GODINU</t>
  </si>
  <si>
    <t>Metalne skladišne police za granit u Industrijskoj ul.</t>
  </si>
  <si>
    <t>Nas server</t>
  </si>
  <si>
    <t>Računalno informatička oprema (računala, pisači, scanneri, licence, WI-FI...)</t>
  </si>
  <si>
    <t>U Požegi, 19.12.2023. g.</t>
  </si>
  <si>
    <t>Metalni kontejner 40 m3</t>
  </si>
  <si>
    <t>PROCIJENJENO  /EUR/</t>
  </si>
  <si>
    <t>PROCIJENJENO / KN /</t>
  </si>
  <si>
    <t>Novo - gospodarenje otpadom, integrativna radionica 2 kom</t>
  </si>
  <si>
    <t>Novo - gospodarenje otpadom</t>
  </si>
  <si>
    <t xml:space="preserve">Popuna / gospodarenje otpadom </t>
  </si>
  <si>
    <t>Čipovi i oprema za elektronsku evidenciju odvoza komunalnog otpada</t>
  </si>
  <si>
    <t>Metalni kontejner 5 m3 otvoreni</t>
  </si>
  <si>
    <t>Metalni kontejner 7 m3 otvoreni</t>
  </si>
  <si>
    <t>Metalni kontejner 10 m3 otvoreni</t>
  </si>
  <si>
    <t>Kamere za obnovu i dogradnju sustava na odlagalištu Vinogradine, Gorblju K.Kralja i Upravnoj zgradi</t>
  </si>
  <si>
    <t>Novo i zamjena postojećih / odlagalište, Groblje K. Kralja, Upravna zgrada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</si>
</sst>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/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/>
    </xf>
    <xf numFmtId="4" fontId="11" fillId="3" borderId="0" xfId="0" applyNumberFormat="1" applyFont="1" applyFill="1" applyAlignment="1">
      <alignment horizontal="right" vertical="center"/>
    </xf>
    <xf numFmtId="4" fontId="9" fillId="0" borderId="0" xfId="0" applyNumberFormat="1" applyFont="1" applyAlignment="1">
      <alignment horizontal="right" wrapText="1"/>
    </xf>
    <xf numFmtId="0" fontId="13" fillId="0" borderId="0" xfId="0" applyFont="1"/>
    <xf numFmtId="4" fontId="10" fillId="0" borderId="0" xfId="0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8" fillId="1" borderId="2" xfId="0" applyFont="1" applyFill="1" applyBorder="1" applyAlignment="1">
      <alignment horizontal="left" vertical="center"/>
    </xf>
    <xf numFmtId="0" fontId="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vertical="center"/>
    </xf>
    <xf numFmtId="3" fontId="8" fillId="1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Font="1" applyBorder="1" applyAlignment="1">
      <alignment vertical="center"/>
    </xf>
    <xf numFmtId="3" fontId="2" fillId="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3" fillId="0" borderId="0" xfId="0" applyFon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49" fontId="15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3" fontId="22" fillId="0" borderId="2" xfId="0" applyNumberFormat="1" applyFont="1" applyBorder="1" applyAlignment="1" applyProtection="1">
      <alignment vertical="center" wrapText="1"/>
      <protection locked="0" hidden="1"/>
    </xf>
    <xf numFmtId="0" fontId="21" fillId="0" borderId="0" xfId="0" applyFont="1" applyAlignment="1">
      <alignment vertical="center"/>
    </xf>
    <xf numFmtId="3" fontId="8" fillId="2" borderId="2" xfId="0" applyNumberFormat="1" applyFont="1" applyFill="1" applyBorder="1" applyAlignment="1" applyProtection="1">
      <alignment vertical="center" wrapText="1"/>
      <protection locked="0" hidden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3" fontId="21" fillId="0" borderId="2" xfId="0" applyNumberFormat="1" applyFont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8" fillId="1" borderId="2" xfId="0" applyFont="1" applyFill="1" applyBorder="1" applyAlignment="1">
      <alignment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8" fillId="1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3" fontId="20" fillId="0" borderId="2" xfId="0" applyNumberFormat="1" applyFont="1" applyBorder="1" applyAlignment="1" applyProtection="1">
      <alignment vertical="center" wrapText="1"/>
      <protection locked="0" hidden="1"/>
    </xf>
    <xf numFmtId="3" fontId="8" fillId="2" borderId="2" xfId="0" applyNumberFormat="1" applyFont="1" applyFill="1" applyBorder="1" applyAlignment="1" applyProtection="1">
      <alignment vertical="center"/>
      <protection locked="0" hidden="1"/>
    </xf>
    <xf numFmtId="0" fontId="20" fillId="4" borderId="2" xfId="0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 applyProtection="1">
      <alignment vertical="center"/>
      <protection locked="0" hidden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2" xfId="0" applyNumberFormat="1" applyFont="1" applyBorder="1" applyAlignment="1" applyProtection="1">
      <alignment vertical="center"/>
      <protection locked="0" hidden="1"/>
    </xf>
    <xf numFmtId="0" fontId="21" fillId="0" borderId="2" xfId="0" applyFont="1" applyBorder="1" applyAlignment="1">
      <alignment vertical="center"/>
    </xf>
    <xf numFmtId="0" fontId="1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locked="0" hidden="1"/>
    </xf>
    <xf numFmtId="0" fontId="22" fillId="5" borderId="2" xfId="0" applyFont="1" applyFill="1" applyBorder="1" applyAlignment="1">
      <alignment vertical="center"/>
    </xf>
    <xf numFmtId="3" fontId="19" fillId="5" borderId="2" xfId="0" applyNumberFormat="1" applyFont="1" applyFill="1" applyBorder="1" applyAlignment="1">
      <alignment horizontal="right" vertical="center"/>
    </xf>
    <xf numFmtId="3" fontId="19" fillId="5" borderId="2" xfId="0" applyNumberFormat="1" applyFont="1" applyFill="1" applyBorder="1" applyAlignment="1" applyProtection="1">
      <alignment horizontal="right" vertical="center"/>
      <protection locked="0" hidden="1"/>
    </xf>
    <xf numFmtId="0" fontId="2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horizontal="left" vertical="top"/>
    </xf>
    <xf numFmtId="3" fontId="22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center"/>
    </xf>
    <xf numFmtId="49" fontId="19" fillId="2" borderId="2" xfId="0" applyNumberFormat="1" applyFont="1" applyFill="1" applyBorder="1" applyAlignment="1">
      <alignment horizontal="justify" vertical="center"/>
    </xf>
    <xf numFmtId="3" fontId="15" fillId="1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25" fillId="1" borderId="2" xfId="0" applyNumberFormat="1" applyFont="1" applyFill="1" applyBorder="1" applyAlignment="1">
      <alignment horizontal="right" vertical="center"/>
    </xf>
    <xf numFmtId="3" fontId="4" fillId="1" borderId="2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2" fillId="0" borderId="0" xfId="0" applyFont="1"/>
    <xf numFmtId="3" fontId="15" fillId="1" borderId="2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3" fontId="25" fillId="1" borderId="2" xfId="0" applyNumberFormat="1" applyFont="1" applyFill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3" fontId="15" fillId="1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5"/>
  <sheetViews>
    <sheetView topLeftCell="A10" zoomScaleNormal="100" workbookViewId="0">
      <selection activeCell="E60" sqref="E60:F60"/>
    </sheetView>
  </sheetViews>
  <sheetFormatPr defaultColWidth="9.140625" defaultRowHeight="12.75" x14ac:dyDescent="0.2"/>
  <cols>
    <col min="1" max="1" width="4.140625" style="2" customWidth="1"/>
    <col min="2" max="2" width="39.5703125" style="2" customWidth="1"/>
    <col min="3" max="3" width="7.28515625" style="2" customWidth="1"/>
    <col min="4" max="4" width="7.5703125" style="2" customWidth="1"/>
    <col min="5" max="5" width="11.140625" style="4" customWidth="1"/>
    <col min="6" max="6" width="11.42578125" style="4" customWidth="1"/>
    <col min="7" max="7" width="12.42578125" style="4" customWidth="1"/>
    <col min="8" max="8" width="23.5703125" style="4" customWidth="1"/>
    <col min="9" max="9" width="11.7109375" style="2" customWidth="1"/>
    <col min="10" max="11" width="11.5703125" style="15" customWidth="1"/>
    <col min="12" max="12" width="11.5703125" style="2" customWidth="1"/>
    <col min="13" max="16384" width="9.140625" style="2"/>
  </cols>
  <sheetData>
    <row r="1" spans="1:13" s="45" customFormat="1" ht="11.1" customHeight="1" x14ac:dyDescent="0.2">
      <c r="A1" s="40"/>
      <c r="B1" s="41"/>
      <c r="C1" s="42"/>
      <c r="D1" s="43"/>
      <c r="E1" s="44"/>
      <c r="F1" s="44"/>
      <c r="G1" s="44"/>
      <c r="H1" s="44"/>
      <c r="J1" s="46"/>
      <c r="K1" s="46"/>
    </row>
    <row r="2" spans="1:13" s="45" customFormat="1" ht="11.1" customHeight="1" x14ac:dyDescent="0.2">
      <c r="A2" s="40"/>
      <c r="B2" s="41"/>
      <c r="C2" s="42"/>
      <c r="D2" s="47"/>
      <c r="E2" s="48"/>
      <c r="F2" s="48"/>
      <c r="G2" s="48"/>
      <c r="H2" s="48"/>
      <c r="J2" s="46"/>
      <c r="K2" s="46"/>
    </row>
    <row r="3" spans="1:13" s="45" customFormat="1" ht="11.1" customHeight="1" x14ac:dyDescent="0.2">
      <c r="A3" s="49"/>
      <c r="C3" s="50"/>
      <c r="E3" s="51"/>
      <c r="F3" s="51"/>
      <c r="G3" s="51"/>
      <c r="H3" s="51"/>
      <c r="J3" s="46"/>
      <c r="K3" s="46"/>
    </row>
    <row r="4" spans="1:13" s="41" customFormat="1" ht="11.1" customHeight="1" x14ac:dyDescent="0.2">
      <c r="A4" s="40"/>
      <c r="C4" s="42"/>
      <c r="E4" s="52"/>
      <c r="F4" s="52"/>
      <c r="G4" s="52"/>
      <c r="H4" s="52"/>
      <c r="J4" s="46"/>
      <c r="K4" s="46"/>
    </row>
    <row r="5" spans="1:13" s="57" customFormat="1" ht="11.1" customHeight="1" x14ac:dyDescent="0.2">
      <c r="A5" s="53" t="s">
        <v>35</v>
      </c>
      <c r="B5" s="54"/>
      <c r="C5" s="55"/>
      <c r="D5" s="54"/>
      <c r="E5" s="56"/>
      <c r="F5" s="56"/>
      <c r="G5" s="56"/>
      <c r="H5" s="56"/>
      <c r="J5" s="46"/>
      <c r="K5" s="46"/>
    </row>
    <row r="6" spans="1:13" s="57" customFormat="1" ht="11.1" customHeight="1" x14ac:dyDescent="0.2">
      <c r="A6" s="128"/>
      <c r="C6" s="129"/>
      <c r="E6" s="130"/>
      <c r="F6" s="130"/>
      <c r="G6" s="130"/>
      <c r="H6" s="130"/>
      <c r="J6" s="46"/>
      <c r="K6" s="46"/>
    </row>
    <row r="7" spans="1:13" s="1" customFormat="1" ht="15.75" customHeight="1" x14ac:dyDescent="0.2">
      <c r="A7" s="142" t="s">
        <v>83</v>
      </c>
      <c r="B7" s="142"/>
      <c r="C7" s="142"/>
      <c r="D7" s="142"/>
      <c r="E7" s="142"/>
      <c r="F7" s="142"/>
      <c r="G7" s="142"/>
      <c r="H7" s="142"/>
      <c r="J7" s="14"/>
      <c r="K7" s="14"/>
    </row>
    <row r="8" spans="1:13" ht="14.25" customHeight="1" x14ac:dyDescent="0.25">
      <c r="A8" s="58"/>
      <c r="B8" s="58"/>
      <c r="C8" s="58"/>
      <c r="D8" s="58"/>
      <c r="E8" s="58"/>
      <c r="F8" s="58"/>
      <c r="G8" s="58"/>
      <c r="H8" s="58"/>
    </row>
    <row r="9" spans="1:13" s="1" customFormat="1" ht="132" customHeight="1" x14ac:dyDescent="0.2">
      <c r="A9" s="143" t="s">
        <v>63</v>
      </c>
      <c r="B9" s="143"/>
      <c r="C9" s="143"/>
      <c r="D9" s="143"/>
      <c r="E9" s="143"/>
      <c r="F9" s="143"/>
      <c r="G9" s="143"/>
      <c r="H9" s="143"/>
      <c r="J9" s="14"/>
      <c r="K9" s="14"/>
    </row>
    <row r="10" spans="1:13" s="1" customFormat="1" ht="11.25" customHeight="1" x14ac:dyDescent="0.2">
      <c r="A10" s="59"/>
      <c r="B10" s="59"/>
      <c r="C10" s="59"/>
      <c r="D10" s="59"/>
      <c r="E10" s="59"/>
      <c r="F10" s="59"/>
      <c r="G10" s="59"/>
      <c r="H10" s="59"/>
      <c r="J10" s="149" t="s">
        <v>64</v>
      </c>
      <c r="K10" s="149"/>
    </row>
    <row r="11" spans="1:13" ht="21.75" customHeight="1" x14ac:dyDescent="0.2">
      <c r="A11" s="12"/>
      <c r="B11" s="12"/>
      <c r="C11" s="12"/>
      <c r="D11" s="146" t="s">
        <v>39</v>
      </c>
      <c r="E11" s="147"/>
      <c r="F11" s="147"/>
      <c r="G11" s="148"/>
      <c r="H11" s="12"/>
      <c r="J11" s="15" t="s">
        <v>43</v>
      </c>
      <c r="K11" s="17" t="s">
        <v>52</v>
      </c>
      <c r="L11" s="34" t="s">
        <v>58</v>
      </c>
      <c r="M11" s="2" t="s">
        <v>74</v>
      </c>
    </row>
    <row r="12" spans="1:13" s="63" customFormat="1" ht="54.75" customHeight="1" x14ac:dyDescent="0.2">
      <c r="A12" s="60" t="s">
        <v>0</v>
      </c>
      <c r="B12" s="60" t="s">
        <v>28</v>
      </c>
      <c r="C12" s="60" t="s">
        <v>1</v>
      </c>
      <c r="D12" s="60" t="s">
        <v>2</v>
      </c>
      <c r="E12" s="61" t="s">
        <v>78</v>
      </c>
      <c r="F12" s="61" t="s">
        <v>77</v>
      </c>
      <c r="G12" s="61" t="s">
        <v>26</v>
      </c>
      <c r="H12" s="62" t="s">
        <v>3</v>
      </c>
      <c r="J12" s="64"/>
      <c r="K12" s="64"/>
    </row>
    <row r="13" spans="1:13" s="67" customFormat="1" ht="12.75" customHeight="1" x14ac:dyDescent="0.2">
      <c r="A13" s="65">
        <v>1</v>
      </c>
      <c r="B13" s="65">
        <v>2</v>
      </c>
      <c r="C13" s="65">
        <v>3</v>
      </c>
      <c r="D13" s="65">
        <v>4</v>
      </c>
      <c r="E13" s="66">
        <v>5</v>
      </c>
      <c r="F13" s="66">
        <v>6</v>
      </c>
      <c r="G13" s="66">
        <v>7</v>
      </c>
      <c r="H13" s="65">
        <v>8</v>
      </c>
      <c r="J13" s="13"/>
      <c r="K13" s="13"/>
    </row>
    <row r="14" spans="1:13" s="11" customFormat="1" ht="15" customHeight="1" x14ac:dyDescent="0.2">
      <c r="A14" s="68" t="s">
        <v>4</v>
      </c>
      <c r="B14" s="144" t="s">
        <v>5</v>
      </c>
      <c r="C14" s="144"/>
      <c r="D14" s="69"/>
      <c r="E14" s="69"/>
      <c r="F14" s="69"/>
      <c r="G14" s="69"/>
      <c r="H14" s="28"/>
      <c r="J14" s="13"/>
      <c r="K14" s="13"/>
    </row>
    <row r="15" spans="1:13" s="74" customFormat="1" ht="23.25" customHeight="1" x14ac:dyDescent="0.2">
      <c r="A15" s="70">
        <v>1</v>
      </c>
      <c r="B15" s="71" t="s">
        <v>79</v>
      </c>
      <c r="C15" s="70" t="s">
        <v>6</v>
      </c>
      <c r="D15" s="70">
        <v>1</v>
      </c>
      <c r="E15" s="72">
        <v>230000</v>
      </c>
      <c r="F15" s="73">
        <f>E15*D15</f>
        <v>230000</v>
      </c>
      <c r="G15" s="73">
        <f>$F15*7.5345</f>
        <v>1732935</v>
      </c>
      <c r="H15" s="71" t="s">
        <v>68</v>
      </c>
      <c r="J15" s="13"/>
      <c r="K15" s="13"/>
      <c r="L15" s="36"/>
      <c r="M15" s="88">
        <f>F15</f>
        <v>230000</v>
      </c>
    </row>
    <row r="16" spans="1:13" s="74" customFormat="1" ht="21" customHeight="1" x14ac:dyDescent="0.2">
      <c r="A16" s="70">
        <v>2</v>
      </c>
      <c r="B16" s="71" t="s">
        <v>80</v>
      </c>
      <c r="C16" s="70" t="s">
        <v>6</v>
      </c>
      <c r="D16" s="70">
        <v>1</v>
      </c>
      <c r="E16" s="72">
        <v>120000</v>
      </c>
      <c r="F16" s="73">
        <f>D16*E16</f>
        <v>120000</v>
      </c>
      <c r="G16" s="73">
        <f t="shared" ref="G16:G18" si="0">$F16*7.5345</f>
        <v>904140</v>
      </c>
      <c r="H16" s="71" t="s">
        <v>68</v>
      </c>
      <c r="J16" s="13"/>
      <c r="K16" s="13"/>
      <c r="L16" s="36"/>
      <c r="M16" s="88">
        <f>F16</f>
        <v>120000</v>
      </c>
    </row>
    <row r="17" spans="1:13" s="74" customFormat="1" ht="21" customHeight="1" x14ac:dyDescent="0.2">
      <c r="A17" s="70">
        <v>3</v>
      </c>
      <c r="B17" s="71" t="s">
        <v>81</v>
      </c>
      <c r="C17" s="70" t="s">
        <v>6</v>
      </c>
      <c r="D17" s="70">
        <v>1</v>
      </c>
      <c r="E17" s="72">
        <v>80000</v>
      </c>
      <c r="F17" s="73">
        <f>D17*E17</f>
        <v>80000</v>
      </c>
      <c r="G17" s="73">
        <f t="shared" si="0"/>
        <v>602760</v>
      </c>
      <c r="H17" s="71" t="s">
        <v>68</v>
      </c>
      <c r="J17" s="13"/>
      <c r="K17" s="13"/>
      <c r="L17" s="36"/>
      <c r="M17" s="88">
        <f>F17</f>
        <v>80000</v>
      </c>
    </row>
    <row r="18" spans="1:13" s="74" customFormat="1" ht="23.25" customHeight="1" x14ac:dyDescent="0.2">
      <c r="A18" s="70">
        <v>4</v>
      </c>
      <c r="B18" s="71" t="s">
        <v>59</v>
      </c>
      <c r="C18" s="70" t="s">
        <v>6</v>
      </c>
      <c r="D18" s="70">
        <v>2</v>
      </c>
      <c r="E18" s="72">
        <v>25000</v>
      </c>
      <c r="F18" s="73">
        <f>E18*D18</f>
        <v>50000</v>
      </c>
      <c r="G18" s="73">
        <f t="shared" si="0"/>
        <v>376725</v>
      </c>
      <c r="H18" s="71" t="s">
        <v>82</v>
      </c>
      <c r="J18" s="13"/>
      <c r="K18" s="13"/>
      <c r="L18" s="36"/>
      <c r="M18" s="88"/>
    </row>
    <row r="19" spans="1:13" s="77" customFormat="1" ht="15" customHeight="1" x14ac:dyDescent="0.2">
      <c r="A19" s="145" t="s">
        <v>8</v>
      </c>
      <c r="B19" s="145"/>
      <c r="C19" s="145"/>
      <c r="D19" s="75"/>
      <c r="E19" s="75"/>
      <c r="F19" s="75">
        <f>SUM(F15:F18)</f>
        <v>480000</v>
      </c>
      <c r="G19" s="75">
        <f>SUM(G15:G18)</f>
        <v>3616560</v>
      </c>
      <c r="H19" s="76"/>
      <c r="J19" s="13"/>
      <c r="K19" s="13"/>
      <c r="L19" s="36"/>
    </row>
    <row r="20" spans="1:13" s="74" customFormat="1" ht="20.25" customHeight="1" x14ac:dyDescent="0.2">
      <c r="A20" s="78"/>
      <c r="B20" s="79"/>
      <c r="C20" s="78"/>
      <c r="D20" s="79"/>
      <c r="E20" s="80"/>
      <c r="F20" s="81"/>
      <c r="G20" s="81"/>
      <c r="H20" s="79"/>
      <c r="J20" s="13"/>
      <c r="K20" s="13"/>
      <c r="L20" s="35"/>
    </row>
    <row r="21" spans="1:13" s="11" customFormat="1" ht="15" customHeight="1" x14ac:dyDescent="0.2">
      <c r="A21" s="82" t="s">
        <v>9</v>
      </c>
      <c r="B21" s="83" t="s">
        <v>10</v>
      </c>
      <c r="C21" s="83"/>
      <c r="D21" s="84"/>
      <c r="E21" s="85"/>
      <c r="F21" s="75"/>
      <c r="G21" s="75"/>
      <c r="H21" s="86"/>
      <c r="J21" s="13"/>
      <c r="K21" s="13"/>
      <c r="L21" s="35"/>
    </row>
    <row r="22" spans="1:13" s="74" customFormat="1" ht="21" customHeight="1" x14ac:dyDescent="0.2">
      <c r="A22" s="87">
        <v>1</v>
      </c>
      <c r="B22" s="71" t="s">
        <v>44</v>
      </c>
      <c r="C22" s="70" t="s">
        <v>6</v>
      </c>
      <c r="D22" s="70">
        <v>60</v>
      </c>
      <c r="E22" s="127">
        <v>590</v>
      </c>
      <c r="F22" s="73">
        <f>D22*E22</f>
        <v>35400</v>
      </c>
      <c r="G22" s="73">
        <f>$F22*7.5345</f>
        <v>266721.3</v>
      </c>
      <c r="H22" s="71" t="s">
        <v>32</v>
      </c>
      <c r="I22" s="88"/>
      <c r="J22" s="13"/>
      <c r="K22" s="13"/>
      <c r="L22" s="35"/>
    </row>
    <row r="23" spans="1:13" s="74" customFormat="1" ht="21" customHeight="1" x14ac:dyDescent="0.2">
      <c r="A23" s="87">
        <v>2</v>
      </c>
      <c r="B23" s="71" t="s">
        <v>69</v>
      </c>
      <c r="C23" s="70" t="s">
        <v>6</v>
      </c>
      <c r="D23" s="70">
        <v>20</v>
      </c>
      <c r="E23" s="127">
        <v>650</v>
      </c>
      <c r="F23" s="73">
        <f>D23*E23</f>
        <v>13000</v>
      </c>
      <c r="G23" s="73">
        <f t="shared" ref="G23:G40" si="1">$F23*7.5345</f>
        <v>97948.5</v>
      </c>
      <c r="H23" s="71" t="s">
        <v>32</v>
      </c>
      <c r="I23" s="88"/>
      <c r="J23" s="13"/>
      <c r="K23" s="13"/>
      <c r="L23" s="35"/>
    </row>
    <row r="24" spans="1:13" s="74" customFormat="1" ht="21" customHeight="1" x14ac:dyDescent="0.2">
      <c r="A24" s="87">
        <v>3</v>
      </c>
      <c r="B24" s="71" t="s">
        <v>45</v>
      </c>
      <c r="C24" s="70" t="s">
        <v>6</v>
      </c>
      <c r="D24" s="70">
        <v>400</v>
      </c>
      <c r="E24" s="127">
        <v>25</v>
      </c>
      <c r="F24" s="73">
        <f>D24*E24</f>
        <v>10000</v>
      </c>
      <c r="G24" s="73">
        <f t="shared" si="1"/>
        <v>75345</v>
      </c>
      <c r="H24" s="71" t="s">
        <v>36</v>
      </c>
      <c r="J24" s="13"/>
      <c r="K24" s="13"/>
      <c r="L24" s="35"/>
    </row>
    <row r="25" spans="1:13" s="74" customFormat="1" ht="21" customHeight="1" x14ac:dyDescent="0.2">
      <c r="A25" s="87">
        <v>4</v>
      </c>
      <c r="B25" s="71" t="s">
        <v>65</v>
      </c>
      <c r="C25" s="70" t="s">
        <v>21</v>
      </c>
      <c r="D25" s="70">
        <v>50</v>
      </c>
      <c r="E25" s="127">
        <v>25</v>
      </c>
      <c r="F25" s="73">
        <f t="shared" ref="F25:F30" si="2">D25*E25</f>
        <v>1250</v>
      </c>
      <c r="G25" s="73">
        <f t="shared" si="1"/>
        <v>9418.125</v>
      </c>
      <c r="H25" s="71" t="s">
        <v>36</v>
      </c>
      <c r="J25" s="13"/>
      <c r="K25" s="13"/>
      <c r="L25" s="35"/>
    </row>
    <row r="26" spans="1:13" s="74" customFormat="1" ht="21" customHeight="1" x14ac:dyDescent="0.2">
      <c r="A26" s="87">
        <v>5</v>
      </c>
      <c r="B26" s="71" t="s">
        <v>66</v>
      </c>
      <c r="C26" s="70" t="s">
        <v>21</v>
      </c>
      <c r="D26" s="70">
        <v>20</v>
      </c>
      <c r="E26" s="127">
        <v>25</v>
      </c>
      <c r="F26" s="73">
        <f t="shared" si="2"/>
        <v>500</v>
      </c>
      <c r="G26" s="73">
        <f t="shared" si="1"/>
        <v>3767.25</v>
      </c>
      <c r="H26" s="71" t="s">
        <v>36</v>
      </c>
      <c r="J26" s="13"/>
      <c r="K26" s="13"/>
      <c r="L26" s="35"/>
    </row>
    <row r="27" spans="1:13" s="74" customFormat="1" ht="21" customHeight="1" x14ac:dyDescent="0.2">
      <c r="A27" s="87">
        <v>6</v>
      </c>
      <c r="B27" s="71" t="s">
        <v>88</v>
      </c>
      <c r="C27" s="70" t="s">
        <v>21</v>
      </c>
      <c r="D27" s="70">
        <v>3</v>
      </c>
      <c r="E27" s="72">
        <v>8580</v>
      </c>
      <c r="F27" s="73">
        <f t="shared" si="2"/>
        <v>25740</v>
      </c>
      <c r="G27" s="73">
        <f t="shared" si="1"/>
        <v>193938.03</v>
      </c>
      <c r="H27" s="71" t="s">
        <v>91</v>
      </c>
      <c r="J27" s="13"/>
      <c r="K27" s="13">
        <f>F27/3</f>
        <v>8580</v>
      </c>
      <c r="L27" s="35"/>
      <c r="M27" s="88">
        <f>F27/2</f>
        <v>12870</v>
      </c>
    </row>
    <row r="28" spans="1:13" s="74" customFormat="1" ht="21" customHeight="1" x14ac:dyDescent="0.2">
      <c r="A28" s="87">
        <v>7</v>
      </c>
      <c r="B28" s="71" t="s">
        <v>95</v>
      </c>
      <c r="C28" s="70" t="s">
        <v>21</v>
      </c>
      <c r="D28" s="70">
        <v>2</v>
      </c>
      <c r="E28" s="72">
        <v>1100</v>
      </c>
      <c r="F28" s="73">
        <f t="shared" si="2"/>
        <v>2200</v>
      </c>
      <c r="G28" s="73">
        <f t="shared" si="1"/>
        <v>16575.900000000001</v>
      </c>
      <c r="H28" s="71" t="s">
        <v>36</v>
      </c>
      <c r="J28" s="13"/>
      <c r="K28" s="13"/>
      <c r="L28" s="35"/>
      <c r="M28" s="88"/>
    </row>
    <row r="29" spans="1:13" s="74" customFormat="1" ht="21" customHeight="1" x14ac:dyDescent="0.2">
      <c r="A29" s="87">
        <v>8</v>
      </c>
      <c r="B29" s="71" t="s">
        <v>96</v>
      </c>
      <c r="C29" s="70" t="s">
        <v>21</v>
      </c>
      <c r="D29" s="70">
        <v>5</v>
      </c>
      <c r="E29" s="72">
        <v>1200</v>
      </c>
      <c r="F29" s="73">
        <f t="shared" si="2"/>
        <v>6000</v>
      </c>
      <c r="G29" s="73">
        <f t="shared" si="1"/>
        <v>45207</v>
      </c>
      <c r="H29" s="71" t="s">
        <v>36</v>
      </c>
      <c r="J29" s="13"/>
      <c r="K29" s="13"/>
      <c r="L29" s="35"/>
      <c r="M29" s="88"/>
    </row>
    <row r="30" spans="1:13" s="74" customFormat="1" ht="21" customHeight="1" x14ac:dyDescent="0.2">
      <c r="A30" s="87">
        <v>9</v>
      </c>
      <c r="B30" s="71" t="s">
        <v>97</v>
      </c>
      <c r="C30" s="70" t="s">
        <v>21</v>
      </c>
      <c r="D30" s="70">
        <v>3</v>
      </c>
      <c r="E30" s="72">
        <v>1300</v>
      </c>
      <c r="F30" s="73">
        <f t="shared" si="2"/>
        <v>3900</v>
      </c>
      <c r="G30" s="73">
        <f t="shared" si="1"/>
        <v>29384.550000000003</v>
      </c>
      <c r="H30" s="71" t="s">
        <v>92</v>
      </c>
      <c r="I30" s="88"/>
      <c r="J30" s="13"/>
      <c r="K30" s="13"/>
      <c r="L30" s="35"/>
      <c r="M30" s="88"/>
    </row>
    <row r="31" spans="1:13" s="74" customFormat="1" ht="19.5" customHeight="1" x14ac:dyDescent="0.2">
      <c r="A31" s="87">
        <v>10</v>
      </c>
      <c r="B31" s="71" t="s">
        <v>56</v>
      </c>
      <c r="C31" s="70" t="s">
        <v>7</v>
      </c>
      <c r="D31" s="70"/>
      <c r="E31" s="72">
        <v>8600</v>
      </c>
      <c r="F31" s="73">
        <f>E31</f>
        <v>8600</v>
      </c>
      <c r="G31" s="73">
        <f t="shared" si="1"/>
        <v>64796.700000000004</v>
      </c>
      <c r="H31" s="71" t="s">
        <v>40</v>
      </c>
      <c r="I31" s="89"/>
      <c r="J31" s="13"/>
      <c r="K31" s="13"/>
      <c r="L31" s="35"/>
    </row>
    <row r="32" spans="1:13" s="74" customFormat="1" ht="18.75" customHeight="1" x14ac:dyDescent="0.2">
      <c r="A32" s="87">
        <v>11</v>
      </c>
      <c r="B32" s="71" t="s">
        <v>46</v>
      </c>
      <c r="C32" s="70" t="s">
        <v>7</v>
      </c>
      <c r="D32" s="70"/>
      <c r="E32" s="72">
        <v>2500</v>
      </c>
      <c r="F32" s="73">
        <f>E32</f>
        <v>2500</v>
      </c>
      <c r="G32" s="73">
        <f t="shared" si="1"/>
        <v>18836.25</v>
      </c>
      <c r="H32" s="71" t="s">
        <v>37</v>
      </c>
      <c r="J32" s="13"/>
      <c r="K32" s="13"/>
      <c r="L32" s="35"/>
    </row>
    <row r="33" spans="1:12" s="74" customFormat="1" ht="22.5" customHeight="1" x14ac:dyDescent="0.2">
      <c r="A33" s="87">
        <v>12</v>
      </c>
      <c r="B33" s="71" t="s">
        <v>53</v>
      </c>
      <c r="C33" s="70" t="s">
        <v>6</v>
      </c>
      <c r="D33" s="70">
        <v>1</v>
      </c>
      <c r="E33" s="72">
        <v>700</v>
      </c>
      <c r="F33" s="73">
        <f t="shared" ref="F33:F39" si="3">D33*E33</f>
        <v>700</v>
      </c>
      <c r="G33" s="73">
        <f t="shared" si="1"/>
        <v>5274.1500000000005</v>
      </c>
      <c r="H33" s="71" t="s">
        <v>54</v>
      </c>
      <c r="J33" s="13"/>
      <c r="K33" s="13"/>
      <c r="L33" s="35"/>
    </row>
    <row r="34" spans="1:12" s="74" customFormat="1" ht="24" customHeight="1" x14ac:dyDescent="0.2">
      <c r="A34" s="87">
        <v>13</v>
      </c>
      <c r="B34" s="71" t="s">
        <v>29</v>
      </c>
      <c r="C34" s="70" t="s">
        <v>6</v>
      </c>
      <c r="D34" s="70">
        <v>2</v>
      </c>
      <c r="E34" s="72">
        <v>700</v>
      </c>
      <c r="F34" s="73">
        <f t="shared" si="3"/>
        <v>1400</v>
      </c>
      <c r="G34" s="73">
        <f t="shared" si="1"/>
        <v>10548.300000000001</v>
      </c>
      <c r="H34" s="71" t="s">
        <v>41</v>
      </c>
      <c r="J34" s="13"/>
      <c r="K34" s="13"/>
      <c r="L34" s="35"/>
    </row>
    <row r="35" spans="1:12" s="74" customFormat="1" ht="18.75" customHeight="1" x14ac:dyDescent="0.2">
      <c r="A35" s="87">
        <v>14</v>
      </c>
      <c r="B35" s="71" t="s">
        <v>67</v>
      </c>
      <c r="C35" s="70" t="s">
        <v>21</v>
      </c>
      <c r="D35" s="70">
        <v>2</v>
      </c>
      <c r="E35" s="72">
        <v>700</v>
      </c>
      <c r="F35" s="73">
        <f t="shared" si="3"/>
        <v>1400</v>
      </c>
      <c r="G35" s="73">
        <f t="shared" si="1"/>
        <v>10548.300000000001</v>
      </c>
      <c r="H35" s="71" t="s">
        <v>42</v>
      </c>
      <c r="J35" s="13"/>
      <c r="K35" s="13"/>
      <c r="L35" s="35"/>
    </row>
    <row r="36" spans="1:12" s="74" customFormat="1" ht="24" customHeight="1" x14ac:dyDescent="0.2">
      <c r="A36" s="87">
        <v>15</v>
      </c>
      <c r="B36" s="71" t="s">
        <v>30</v>
      </c>
      <c r="C36" s="70" t="s">
        <v>7</v>
      </c>
      <c r="D36" s="70">
        <v>1</v>
      </c>
      <c r="E36" s="72">
        <v>5000</v>
      </c>
      <c r="F36" s="73">
        <f t="shared" si="3"/>
        <v>5000</v>
      </c>
      <c r="G36" s="73">
        <f t="shared" si="1"/>
        <v>37672.5</v>
      </c>
      <c r="H36" s="71" t="s">
        <v>33</v>
      </c>
      <c r="J36" s="13"/>
      <c r="K36" s="13"/>
      <c r="L36" s="35"/>
    </row>
    <row r="37" spans="1:12" s="74" customFormat="1" ht="19.5" customHeight="1" x14ac:dyDescent="0.2">
      <c r="A37" s="87">
        <v>16</v>
      </c>
      <c r="B37" s="71" t="s">
        <v>11</v>
      </c>
      <c r="C37" s="70" t="s">
        <v>7</v>
      </c>
      <c r="D37" s="70">
        <v>1</v>
      </c>
      <c r="E37" s="72">
        <v>38000</v>
      </c>
      <c r="F37" s="73">
        <f t="shared" si="3"/>
        <v>38000</v>
      </c>
      <c r="G37" s="73">
        <f t="shared" si="1"/>
        <v>286311</v>
      </c>
      <c r="H37" s="71" t="s">
        <v>31</v>
      </c>
      <c r="I37" s="90"/>
      <c r="J37" s="91"/>
      <c r="K37" s="13"/>
      <c r="L37" s="35"/>
    </row>
    <row r="38" spans="1:12" s="74" customFormat="1" ht="19.5" customHeight="1" x14ac:dyDescent="0.2">
      <c r="A38" s="87">
        <v>17</v>
      </c>
      <c r="B38" s="71" t="s">
        <v>61</v>
      </c>
      <c r="C38" s="70" t="s">
        <v>7</v>
      </c>
      <c r="D38" s="70">
        <v>1</v>
      </c>
      <c r="E38" s="72">
        <v>3000</v>
      </c>
      <c r="F38" s="73">
        <f t="shared" si="3"/>
        <v>3000</v>
      </c>
      <c r="G38" s="73">
        <f t="shared" si="1"/>
        <v>22603.5</v>
      </c>
      <c r="H38" s="71" t="s">
        <v>31</v>
      </c>
      <c r="I38" s="90"/>
      <c r="J38" s="91"/>
      <c r="K38" s="13"/>
      <c r="L38" s="35"/>
    </row>
    <row r="39" spans="1:12" s="74" customFormat="1" ht="19.5" customHeight="1" x14ac:dyDescent="0.2">
      <c r="A39" s="87">
        <v>18</v>
      </c>
      <c r="B39" s="71" t="s">
        <v>70</v>
      </c>
      <c r="C39" s="70" t="s">
        <v>7</v>
      </c>
      <c r="D39" s="70">
        <v>1</v>
      </c>
      <c r="E39" s="72">
        <v>3200</v>
      </c>
      <c r="F39" s="73">
        <f t="shared" si="3"/>
        <v>3200</v>
      </c>
      <c r="G39" s="73">
        <f t="shared" si="1"/>
        <v>24110.400000000001</v>
      </c>
      <c r="H39" s="71" t="s">
        <v>71</v>
      </c>
      <c r="I39" s="90"/>
      <c r="J39" s="91"/>
      <c r="K39" s="13"/>
      <c r="L39" s="35"/>
    </row>
    <row r="40" spans="1:12" s="74" customFormat="1" ht="21.75" customHeight="1" x14ac:dyDescent="0.2">
      <c r="A40" s="87">
        <v>19</v>
      </c>
      <c r="B40" s="71" t="s">
        <v>94</v>
      </c>
      <c r="C40" s="70" t="s">
        <v>7</v>
      </c>
      <c r="D40" s="70">
        <v>1</v>
      </c>
      <c r="E40" s="72">
        <v>26000</v>
      </c>
      <c r="F40" s="73">
        <f t="shared" ref="F40" si="4">D40*E40</f>
        <v>26000</v>
      </c>
      <c r="G40" s="73">
        <f t="shared" si="1"/>
        <v>195897</v>
      </c>
      <c r="H40" s="71" t="s">
        <v>93</v>
      </c>
      <c r="I40" s="90"/>
      <c r="J40" s="91"/>
      <c r="K40" s="13"/>
      <c r="L40" s="35"/>
    </row>
    <row r="41" spans="1:12" s="77" customFormat="1" ht="20.25" customHeight="1" x14ac:dyDescent="0.2">
      <c r="A41" s="145" t="s">
        <v>12</v>
      </c>
      <c r="B41" s="145"/>
      <c r="C41" s="145"/>
      <c r="D41" s="75"/>
      <c r="E41" s="75"/>
      <c r="F41" s="75">
        <f>SUM(F22:F39)</f>
        <v>161790</v>
      </c>
      <c r="G41" s="75">
        <f>SUM(G22:G40)</f>
        <v>1414903.7549999999</v>
      </c>
      <c r="H41" s="92"/>
      <c r="J41" s="13"/>
      <c r="K41" s="13"/>
      <c r="L41" s="35"/>
    </row>
    <row r="42" spans="1:12" s="74" customFormat="1" ht="20.45" customHeight="1" x14ac:dyDescent="0.2">
      <c r="A42" s="93"/>
      <c r="B42" s="93"/>
      <c r="C42" s="93"/>
      <c r="D42" s="93"/>
      <c r="E42" s="93"/>
      <c r="F42" s="94"/>
      <c r="G42" s="94"/>
      <c r="H42" s="79"/>
      <c r="J42" s="13"/>
      <c r="K42" s="13"/>
      <c r="L42" s="35"/>
    </row>
    <row r="43" spans="1:12" s="7" customFormat="1" ht="15" customHeight="1" x14ac:dyDescent="0.2">
      <c r="A43" s="82" t="s">
        <v>13</v>
      </c>
      <c r="B43" s="141" t="s">
        <v>14</v>
      </c>
      <c r="C43" s="141"/>
      <c r="D43" s="84"/>
      <c r="E43" s="85"/>
      <c r="F43" s="75"/>
      <c r="G43" s="75"/>
      <c r="H43" s="25"/>
      <c r="J43" s="14"/>
      <c r="K43" s="14"/>
      <c r="L43" s="37"/>
    </row>
    <row r="44" spans="1:12" s="1" customFormat="1" ht="30" customHeight="1" x14ac:dyDescent="0.2">
      <c r="A44" s="70">
        <v>1</v>
      </c>
      <c r="B44" s="71" t="s">
        <v>86</v>
      </c>
      <c r="C44" s="70" t="s">
        <v>7</v>
      </c>
      <c r="D44" s="70">
        <v>1</v>
      </c>
      <c r="E44" s="72">
        <v>16000</v>
      </c>
      <c r="F44" s="73">
        <f>D44*E44</f>
        <v>16000</v>
      </c>
      <c r="G44" s="73">
        <f>$F44*7.5345</f>
        <v>120552</v>
      </c>
      <c r="H44" s="71" t="s">
        <v>34</v>
      </c>
      <c r="J44" s="14"/>
      <c r="K44" s="14"/>
      <c r="L44" s="37"/>
    </row>
    <row r="45" spans="1:12" s="1" customFormat="1" ht="36.75" customHeight="1" x14ac:dyDescent="0.2">
      <c r="A45" s="70">
        <v>2</v>
      </c>
      <c r="B45" s="71" t="s">
        <v>98</v>
      </c>
      <c r="C45" s="70" t="s">
        <v>7</v>
      </c>
      <c r="D45" s="70">
        <v>9</v>
      </c>
      <c r="E45" s="72">
        <v>500</v>
      </c>
      <c r="F45" s="73">
        <f>D45*E45</f>
        <v>4500</v>
      </c>
      <c r="G45" s="73">
        <f>$F45*7.5345</f>
        <v>33905.25</v>
      </c>
      <c r="H45" s="71" t="s">
        <v>99</v>
      </c>
      <c r="J45" s="14"/>
      <c r="K45" s="14"/>
      <c r="L45" s="37"/>
    </row>
    <row r="46" spans="1:12" s="1" customFormat="1" ht="21" customHeight="1" x14ac:dyDescent="0.2">
      <c r="A46" s="70">
        <v>3</v>
      </c>
      <c r="B46" s="71" t="s">
        <v>85</v>
      </c>
      <c r="C46" s="70" t="s">
        <v>7</v>
      </c>
      <c r="D46" s="70">
        <v>1</v>
      </c>
      <c r="E46" s="72">
        <v>3000</v>
      </c>
      <c r="F46" s="73">
        <f>D46*E46</f>
        <v>3000</v>
      </c>
      <c r="G46" s="73">
        <f t="shared" ref="G46:G47" si="5">$F46*7.5345</f>
        <v>22603.5</v>
      </c>
      <c r="H46" s="71" t="s">
        <v>55</v>
      </c>
      <c r="J46" s="14"/>
      <c r="K46" s="14"/>
      <c r="L46" s="37"/>
    </row>
    <row r="47" spans="1:12" s="1" customFormat="1" ht="21" customHeight="1" x14ac:dyDescent="0.2">
      <c r="A47" s="70">
        <v>4</v>
      </c>
      <c r="B47" s="71" t="s">
        <v>84</v>
      </c>
      <c r="C47" s="70" t="s">
        <v>7</v>
      </c>
      <c r="D47" s="70">
        <v>1</v>
      </c>
      <c r="E47" s="72">
        <v>3000</v>
      </c>
      <c r="F47" s="73">
        <f>D47*E47</f>
        <v>3000</v>
      </c>
      <c r="G47" s="73">
        <f t="shared" si="5"/>
        <v>22603.5</v>
      </c>
      <c r="H47" s="71" t="s">
        <v>49</v>
      </c>
      <c r="J47" s="14"/>
      <c r="K47" s="14"/>
      <c r="L47" s="37"/>
    </row>
    <row r="48" spans="1:12" s="7" customFormat="1" ht="15" customHeight="1" x14ac:dyDescent="0.2">
      <c r="A48" s="136" t="s">
        <v>15</v>
      </c>
      <c r="B48" s="136"/>
      <c r="C48" s="136"/>
      <c r="D48" s="95"/>
      <c r="E48" s="95"/>
      <c r="F48" s="95">
        <f>SUM(F44:F47)</f>
        <v>26500</v>
      </c>
      <c r="G48" s="95">
        <f>SUM(G44:G47)</f>
        <v>199664.25</v>
      </c>
      <c r="H48" s="24"/>
      <c r="J48" s="14"/>
      <c r="K48" s="14"/>
      <c r="L48" s="37"/>
    </row>
    <row r="49" spans="1:13" s="6" customFormat="1" ht="14.25" customHeight="1" x14ac:dyDescent="0.2">
      <c r="A49" s="96"/>
      <c r="B49" s="96"/>
      <c r="C49" s="96"/>
      <c r="D49" s="96"/>
      <c r="E49" s="96"/>
      <c r="F49" s="97"/>
      <c r="G49" s="97"/>
      <c r="H49" s="26"/>
      <c r="J49" s="16"/>
      <c r="K49" s="16"/>
      <c r="L49" s="38"/>
    </row>
    <row r="50" spans="1:13" s="11" customFormat="1" ht="15" customHeight="1" x14ac:dyDescent="0.2">
      <c r="A50" s="10" t="s">
        <v>22</v>
      </c>
      <c r="B50" s="27" t="s">
        <v>23</v>
      </c>
      <c r="C50" s="27"/>
      <c r="D50" s="28"/>
      <c r="E50" s="29"/>
      <c r="F50" s="30"/>
      <c r="G50" s="30"/>
      <c r="H50" s="28"/>
      <c r="J50" s="13"/>
      <c r="K50" s="13"/>
      <c r="L50" s="35"/>
    </row>
    <row r="51" spans="1:13" s="74" customFormat="1" ht="15" customHeight="1" x14ac:dyDescent="0.2">
      <c r="A51" s="98">
        <v>1</v>
      </c>
      <c r="B51" s="99" t="s">
        <v>27</v>
      </c>
      <c r="C51" s="99"/>
      <c r="D51" s="99"/>
      <c r="E51" s="100"/>
      <c r="F51" s="101">
        <v>6000</v>
      </c>
      <c r="G51" s="73">
        <f t="shared" ref="G51" si="6">$F51*7.5345</f>
        <v>45207</v>
      </c>
      <c r="H51" s="102"/>
      <c r="J51" s="13"/>
      <c r="K51" s="13"/>
      <c r="L51" s="35"/>
    </row>
    <row r="52" spans="1:13" s="77" customFormat="1" ht="15" customHeight="1" x14ac:dyDescent="0.2">
      <c r="A52" s="103"/>
      <c r="B52" s="103"/>
      <c r="C52" s="103"/>
      <c r="D52" s="103"/>
      <c r="E52" s="104" t="s">
        <v>24</v>
      </c>
      <c r="F52" s="105">
        <f>SUM(F51)</f>
        <v>6000</v>
      </c>
      <c r="G52" s="105">
        <f>SUM(G51)</f>
        <v>45207</v>
      </c>
      <c r="H52" s="103"/>
      <c r="J52" s="13"/>
      <c r="K52" s="13"/>
      <c r="L52" s="35"/>
    </row>
    <row r="53" spans="1:13" s="74" customFormat="1" ht="5.25" customHeight="1" x14ac:dyDescent="0.2">
      <c r="A53" s="106"/>
      <c r="B53" s="106"/>
      <c r="C53" s="106"/>
      <c r="D53" s="106"/>
      <c r="E53" s="107"/>
      <c r="F53" s="108"/>
      <c r="G53" s="108"/>
      <c r="H53" s="109"/>
      <c r="J53" s="13"/>
      <c r="K53" s="13"/>
      <c r="L53" s="35"/>
    </row>
    <row r="54" spans="1:13" s="74" customFormat="1" ht="5.25" customHeight="1" x14ac:dyDescent="0.2">
      <c r="A54" s="106"/>
      <c r="B54" s="106"/>
      <c r="C54" s="106"/>
      <c r="D54" s="106"/>
      <c r="E54" s="107"/>
      <c r="F54" s="108"/>
      <c r="G54" s="108"/>
      <c r="H54" s="109"/>
      <c r="J54" s="13"/>
      <c r="K54" s="13"/>
      <c r="L54" s="35"/>
    </row>
    <row r="55" spans="1:13" s="11" customFormat="1" ht="15" customHeight="1" x14ac:dyDescent="0.2">
      <c r="A55" s="137" t="s">
        <v>25</v>
      </c>
      <c r="B55" s="137"/>
      <c r="C55" s="137"/>
      <c r="D55" s="95"/>
      <c r="E55" s="95"/>
      <c r="F55" s="95">
        <f>SUM(F19+F41+F48+F52)</f>
        <v>674290</v>
      </c>
      <c r="G55" s="95">
        <f>SUM(G19+G41+G48+G52)</f>
        <v>5276335.0049999999</v>
      </c>
      <c r="H55" s="28"/>
      <c r="J55" s="13"/>
      <c r="K55" s="13"/>
      <c r="L55" s="35"/>
    </row>
    <row r="56" spans="1:13" s="1" customFormat="1" ht="15.75" customHeight="1" x14ac:dyDescent="0.2">
      <c r="A56" s="110"/>
      <c r="B56" s="111"/>
      <c r="C56" s="112"/>
      <c r="D56" s="110"/>
      <c r="E56" s="113"/>
      <c r="F56" s="113"/>
      <c r="G56" s="113"/>
      <c r="H56" s="31"/>
      <c r="J56" s="14"/>
      <c r="K56" s="14"/>
      <c r="L56" s="37"/>
    </row>
    <row r="57" spans="1:13" s="1" customFormat="1" ht="14.25" customHeight="1" x14ac:dyDescent="0.2">
      <c r="A57" s="110"/>
      <c r="B57" s="111"/>
      <c r="C57" s="112"/>
      <c r="D57" s="110"/>
      <c r="E57" s="113"/>
      <c r="F57" s="113"/>
      <c r="G57" s="113"/>
      <c r="H57" s="31"/>
      <c r="J57" s="14"/>
      <c r="K57" s="14"/>
      <c r="L57" s="37"/>
    </row>
    <row r="58" spans="1:13" s="1" customFormat="1" ht="23.25" customHeight="1" x14ac:dyDescent="0.2">
      <c r="A58" s="114" t="s">
        <v>16</v>
      </c>
      <c r="B58" s="138" t="s">
        <v>17</v>
      </c>
      <c r="C58" s="138"/>
      <c r="D58" s="115"/>
      <c r="E58" s="150" t="s">
        <v>89</v>
      </c>
      <c r="F58" s="150"/>
      <c r="G58" s="124" t="s">
        <v>90</v>
      </c>
      <c r="H58" s="32"/>
      <c r="J58" s="14"/>
      <c r="K58" s="14"/>
      <c r="L58" s="37"/>
    </row>
    <row r="59" spans="1:13" s="1" customFormat="1" ht="21" customHeight="1" x14ac:dyDescent="0.2">
      <c r="A59" s="116" t="s">
        <v>18</v>
      </c>
      <c r="B59" s="132" t="s">
        <v>38</v>
      </c>
      <c r="C59" s="132"/>
      <c r="D59" s="117"/>
      <c r="E59" s="151">
        <f>E63-E62-E61-E60</f>
        <v>231420</v>
      </c>
      <c r="F59" s="151"/>
      <c r="G59" s="73">
        <f>E59*7.5345</f>
        <v>1743633.99</v>
      </c>
      <c r="H59" s="33"/>
      <c r="J59" s="14"/>
      <c r="K59" s="14"/>
      <c r="L59" s="37"/>
    </row>
    <row r="60" spans="1:13" s="1" customFormat="1" ht="21" customHeight="1" x14ac:dyDescent="0.2">
      <c r="A60" s="116" t="s">
        <v>60</v>
      </c>
      <c r="B60" s="126" t="s">
        <v>72</v>
      </c>
      <c r="C60" s="125"/>
      <c r="D60" s="117"/>
      <c r="E60" s="139">
        <f>M62</f>
        <v>442870</v>
      </c>
      <c r="F60" s="140"/>
      <c r="G60" s="73">
        <f>E60*7.5345</f>
        <v>3336804.0150000001</v>
      </c>
      <c r="H60" s="33"/>
      <c r="J60" s="14"/>
      <c r="K60" s="14"/>
      <c r="L60" s="37"/>
    </row>
    <row r="61" spans="1:13" s="1" customFormat="1" ht="21" customHeight="1" x14ac:dyDescent="0.2">
      <c r="A61" s="116" t="s">
        <v>47</v>
      </c>
      <c r="B61" s="133" t="s">
        <v>57</v>
      </c>
      <c r="C61" s="134"/>
      <c r="D61" s="117"/>
      <c r="E61" s="139">
        <f>L62</f>
        <v>0</v>
      </c>
      <c r="F61" s="140"/>
      <c r="G61" s="73">
        <f>E61/7.5345</f>
        <v>0</v>
      </c>
      <c r="H61" s="33"/>
      <c r="J61" s="14"/>
      <c r="K61" s="14"/>
      <c r="L61" s="37"/>
    </row>
    <row r="62" spans="1:13" s="1" customFormat="1" ht="21" customHeight="1" x14ac:dyDescent="0.2">
      <c r="A62" s="116" t="s">
        <v>73</v>
      </c>
      <c r="B62" s="132" t="s">
        <v>48</v>
      </c>
      <c r="C62" s="132"/>
      <c r="D62" s="117"/>
      <c r="E62" s="151">
        <f>J62</f>
        <v>0</v>
      </c>
      <c r="F62" s="151"/>
      <c r="G62" s="73">
        <f>E62/7.5345</f>
        <v>0</v>
      </c>
      <c r="H62" s="33"/>
      <c r="J62" s="14">
        <f>SUM(J15:J59)</f>
        <v>0</v>
      </c>
      <c r="K62" s="14">
        <f>SUM(K15:K59)</f>
        <v>8580</v>
      </c>
      <c r="L62" s="39">
        <f>SUM(L15:L61)</f>
        <v>0</v>
      </c>
      <c r="M62" s="1">
        <f>SUM(M13:M61)</f>
        <v>442870</v>
      </c>
    </row>
    <row r="63" spans="1:13" s="7" customFormat="1" ht="15" customHeight="1" x14ac:dyDescent="0.2">
      <c r="A63" s="135" t="s">
        <v>19</v>
      </c>
      <c r="B63" s="135"/>
      <c r="C63" s="135"/>
      <c r="D63" s="118"/>
      <c r="E63" s="131">
        <f>F55</f>
        <v>674290</v>
      </c>
      <c r="F63" s="131"/>
      <c r="G63" s="118">
        <f>G55</f>
        <v>5276335.0049999999</v>
      </c>
      <c r="H63" s="119"/>
      <c r="J63" s="14"/>
      <c r="K63" s="14"/>
    </row>
    <row r="64" spans="1:13" s="1" customFormat="1" ht="12" customHeight="1" x14ac:dyDescent="0.2">
      <c r="A64" s="120"/>
      <c r="B64" s="120"/>
      <c r="C64" s="120"/>
      <c r="D64" s="120"/>
      <c r="E64" s="3"/>
      <c r="F64" s="3"/>
      <c r="G64" s="3"/>
      <c r="H64" s="3"/>
      <c r="J64" s="14"/>
      <c r="K64" s="14"/>
    </row>
    <row r="65" spans="1:11" s="20" customFormat="1" x14ac:dyDescent="0.2">
      <c r="A65" s="20" t="s">
        <v>87</v>
      </c>
      <c r="E65" s="21"/>
      <c r="F65" s="21"/>
      <c r="G65" s="21"/>
      <c r="H65" s="21"/>
      <c r="I65" s="20" t="s">
        <v>50</v>
      </c>
      <c r="J65" s="19"/>
      <c r="K65" s="19"/>
    </row>
    <row r="66" spans="1:11" s="22" customFormat="1" ht="16.5" customHeight="1" x14ac:dyDescent="0.2">
      <c r="E66" s="23"/>
      <c r="F66" s="23"/>
      <c r="G66" s="23"/>
      <c r="H66" s="23" t="s">
        <v>20</v>
      </c>
      <c r="I66" s="22" t="s">
        <v>51</v>
      </c>
      <c r="J66" s="13"/>
      <c r="K66" s="13"/>
    </row>
    <row r="67" spans="1:11" s="22" customFormat="1" x14ac:dyDescent="0.2">
      <c r="E67" s="23"/>
      <c r="F67" s="23"/>
      <c r="G67" s="23"/>
      <c r="H67" s="23" t="s">
        <v>62</v>
      </c>
      <c r="J67" s="13"/>
      <c r="K67" s="13"/>
    </row>
    <row r="68" spans="1:11" s="22" customFormat="1" x14ac:dyDescent="0.2">
      <c r="E68" s="23"/>
      <c r="F68" s="23"/>
      <c r="G68" s="23"/>
      <c r="H68" s="23"/>
      <c r="J68" s="13"/>
      <c r="K68" s="13"/>
    </row>
    <row r="69" spans="1:11" s="22" customFormat="1" x14ac:dyDescent="0.2">
      <c r="E69" s="23"/>
      <c r="F69" s="23"/>
      <c r="G69" s="23"/>
      <c r="H69" s="23"/>
      <c r="J69" s="13"/>
      <c r="K69" s="13"/>
    </row>
    <row r="70" spans="1:11" s="1" customFormat="1" x14ac:dyDescent="0.2">
      <c r="E70" s="5"/>
      <c r="F70" s="5"/>
      <c r="G70" s="5"/>
      <c r="H70" s="5"/>
      <c r="J70" s="14"/>
      <c r="K70" s="14"/>
    </row>
    <row r="71" spans="1:11" s="121" customFormat="1" x14ac:dyDescent="0.2">
      <c r="E71" s="122"/>
      <c r="F71" s="122"/>
      <c r="G71" s="122"/>
      <c r="H71" s="122"/>
      <c r="J71" s="14"/>
      <c r="K71" s="14"/>
    </row>
    <row r="72" spans="1:11" s="1" customFormat="1" x14ac:dyDescent="0.2">
      <c r="E72" s="5"/>
      <c r="F72" s="5"/>
      <c r="G72" s="5"/>
      <c r="H72" s="5"/>
      <c r="J72" s="14"/>
      <c r="K72" s="14"/>
    </row>
    <row r="73" spans="1:11" s="1" customFormat="1" x14ac:dyDescent="0.2">
      <c r="E73" s="5"/>
      <c r="F73" s="5"/>
      <c r="G73" s="5"/>
      <c r="H73" s="5"/>
      <c r="J73" s="14"/>
      <c r="K73" s="14"/>
    </row>
    <row r="74" spans="1:11" s="1" customFormat="1" x14ac:dyDescent="0.2">
      <c r="E74" s="5"/>
      <c r="F74" s="5"/>
      <c r="G74" s="5"/>
      <c r="H74" s="5"/>
      <c r="J74" s="14"/>
      <c r="K74" s="14"/>
    </row>
    <row r="75" spans="1:11" s="1" customFormat="1" x14ac:dyDescent="0.2">
      <c r="E75" s="5"/>
      <c r="F75" s="5"/>
      <c r="G75" s="5"/>
      <c r="H75" s="5"/>
      <c r="J75" s="14"/>
      <c r="K75" s="14"/>
    </row>
    <row r="76" spans="1:11" s="1" customFormat="1" x14ac:dyDescent="0.2">
      <c r="E76" s="5"/>
      <c r="F76" s="5"/>
      <c r="G76" s="5"/>
      <c r="H76" s="5"/>
      <c r="J76" s="14"/>
      <c r="K76" s="14"/>
    </row>
    <row r="77" spans="1:11" s="1" customFormat="1" x14ac:dyDescent="0.2">
      <c r="E77" s="5"/>
      <c r="F77" s="5"/>
      <c r="G77" s="5"/>
      <c r="H77" s="5"/>
      <c r="J77" s="14"/>
      <c r="K77" s="14"/>
    </row>
    <row r="78" spans="1:11" s="1" customFormat="1" x14ac:dyDescent="0.2">
      <c r="E78" s="5"/>
      <c r="F78" s="5"/>
      <c r="G78" s="5"/>
      <c r="H78" s="5"/>
      <c r="J78" s="14"/>
      <c r="K78" s="14"/>
    </row>
    <row r="79" spans="1:11" s="1" customFormat="1" x14ac:dyDescent="0.2">
      <c r="E79" s="5"/>
      <c r="F79" s="5"/>
      <c r="G79" s="5"/>
      <c r="H79" s="5"/>
      <c r="J79" s="14"/>
      <c r="K79" s="14"/>
    </row>
    <row r="80" spans="1:11" s="1" customFormat="1" x14ac:dyDescent="0.2">
      <c r="E80" s="5"/>
      <c r="F80" s="5"/>
      <c r="G80" s="5"/>
      <c r="H80" s="5"/>
      <c r="J80" s="14"/>
      <c r="K80" s="14"/>
    </row>
    <row r="81" spans="5:11" s="1" customFormat="1" x14ac:dyDescent="0.2">
      <c r="E81" s="5"/>
      <c r="F81" s="5"/>
      <c r="G81" s="5"/>
      <c r="H81" s="5"/>
      <c r="J81" s="14"/>
      <c r="K81" s="14"/>
    </row>
    <row r="82" spans="5:11" s="1" customFormat="1" x14ac:dyDescent="0.2">
      <c r="E82" s="5"/>
      <c r="F82" s="5"/>
      <c r="G82" s="5"/>
      <c r="H82" s="5"/>
      <c r="J82" s="14"/>
      <c r="K82" s="14"/>
    </row>
    <row r="83" spans="5:11" s="1" customFormat="1" x14ac:dyDescent="0.2">
      <c r="E83" s="5"/>
      <c r="F83" s="5"/>
      <c r="G83" s="5"/>
      <c r="H83" s="5"/>
      <c r="J83" s="14"/>
      <c r="K83" s="14"/>
    </row>
    <row r="84" spans="5:11" s="1" customFormat="1" x14ac:dyDescent="0.2">
      <c r="E84" s="5"/>
      <c r="F84" s="5"/>
      <c r="G84" s="5"/>
      <c r="H84" s="5"/>
      <c r="J84" s="14"/>
      <c r="K84" s="14"/>
    </row>
    <row r="85" spans="5:11" s="1" customFormat="1" x14ac:dyDescent="0.2">
      <c r="E85" s="5"/>
      <c r="F85" s="5"/>
      <c r="G85" s="5"/>
      <c r="H85" s="5"/>
      <c r="J85" s="14"/>
      <c r="K85" s="14"/>
    </row>
  </sheetData>
  <mergeCells count="21">
    <mergeCell ref="J10:K10"/>
    <mergeCell ref="E58:F58"/>
    <mergeCell ref="E59:F59"/>
    <mergeCell ref="E61:F61"/>
    <mergeCell ref="E62:F62"/>
    <mergeCell ref="B43:C43"/>
    <mergeCell ref="A7:H7"/>
    <mergeCell ref="A9:H9"/>
    <mergeCell ref="B14:C14"/>
    <mergeCell ref="A41:C41"/>
    <mergeCell ref="A19:C19"/>
    <mergeCell ref="D11:G11"/>
    <mergeCell ref="E63:F63"/>
    <mergeCell ref="B62:C62"/>
    <mergeCell ref="B61:C61"/>
    <mergeCell ref="A63:C63"/>
    <mergeCell ref="A48:C48"/>
    <mergeCell ref="A55:C55"/>
    <mergeCell ref="B58:C58"/>
    <mergeCell ref="B59:C59"/>
    <mergeCell ref="E60:F60"/>
  </mergeCells>
  <phoneticPr fontId="1" type="noConversion"/>
  <pageMargins left="0.15748031496062992" right="0.11811023622047245" top="0.35433070866141736" bottom="0.31496062992125984" header="0.31496062992125984" footer="0.31496062992125984"/>
  <pageSetup paperSize="9" scale="88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abSelected="1" workbookViewId="0">
      <selection activeCell="P30" sqref="P30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8"/>
      <c r="F1" s="9"/>
    </row>
    <row r="2" spans="1:6" ht="15.75" x14ac:dyDescent="0.25">
      <c r="A2" s="8"/>
      <c r="F2" s="9"/>
    </row>
    <row r="17" spans="1:15" ht="20.25" x14ac:dyDescent="0.3">
      <c r="A17" s="154" t="s">
        <v>75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23"/>
      <c r="L17" s="123"/>
      <c r="M17" s="123"/>
      <c r="N17" s="123"/>
      <c r="O17" s="123"/>
    </row>
    <row r="20" spans="1:15" ht="20.25" customHeight="1" x14ac:dyDescent="0.2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8"/>
      <c r="L20" s="18"/>
      <c r="M20" s="18"/>
      <c r="N20" s="18"/>
      <c r="O20" s="18"/>
    </row>
    <row r="35" spans="1:15" ht="14.25" x14ac:dyDescent="0.2">
      <c r="A35" s="153" t="s">
        <v>76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8"/>
      <c r="L35" s="18"/>
      <c r="M35" s="18"/>
      <c r="N35" s="18"/>
      <c r="O35" s="18"/>
    </row>
    <row r="42" spans="1:15" ht="15" x14ac:dyDescent="0.2">
      <c r="A42" s="152"/>
      <c r="B42" s="152"/>
      <c r="C42" s="152"/>
      <c r="D42" s="152"/>
      <c r="E42" s="152"/>
      <c r="F42" s="152"/>
      <c r="G42" s="152"/>
      <c r="H42" s="152"/>
      <c r="I42" s="152"/>
    </row>
  </sheetData>
  <mergeCells count="4">
    <mergeCell ref="A42:I42"/>
    <mergeCell ref="A20:J20"/>
    <mergeCell ref="A17:J17"/>
    <mergeCell ref="A35:J3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 NABAVE SRED.RADA 2024.</vt:lpstr>
      <vt:lpstr>NASLOVNA</vt:lpstr>
      <vt:lpstr>'PLAN NABAVE SRED.RADA 2024.'!Print_Area</vt:lpstr>
      <vt:lpstr>'PLAN NABAVE SRED.RADA 2024.'!Print_Titles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KOMUNALAC POZEGA</cp:lastModifiedBy>
  <cp:lastPrinted>2023-12-22T07:54:36Z</cp:lastPrinted>
  <dcterms:created xsi:type="dcterms:W3CDTF">2006-09-14T13:00:51Z</dcterms:created>
  <dcterms:modified xsi:type="dcterms:W3CDTF">2023-12-22T07:54:41Z</dcterms:modified>
</cp:coreProperties>
</file>