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Q:\RAZVOJ\DOKUMENTI\KOMUNALAC POŽEGA D.O.O\PLANOVI INVESTICIJA\2023\"/>
    </mc:Choice>
  </mc:AlternateContent>
  <xr:revisionPtr revIDLastSave="0" documentId="13_ncr:1_{1C412B73-6B54-4068-901C-AE6DBDD076BB}" xr6:coauthVersionLast="47" xr6:coauthVersionMax="47" xr10:uidLastSave="{00000000-0000-0000-0000-000000000000}"/>
  <bookViews>
    <workbookView xWindow="-120" yWindow="-120" windowWidth="29040" windowHeight="15840" tabRatio="795" activeTab="1" xr2:uid="{00000000-000D-0000-FFFF-FFFF00000000}"/>
  </bookViews>
  <sheets>
    <sheet name="NASLOVNA" sheetId="16" r:id="rId1"/>
    <sheet name="1. GOSPODARENJE OTPADOM" sheetId="15" r:id="rId2"/>
    <sheet name="2. GROBLJA GRADA POŽEGE" sheetId="10" r:id="rId3"/>
    <sheet name="3. GRIJANJE STAMBENIH ZGRADA" sheetId="11" r:id="rId4"/>
    <sheet name="4. SLUŽBA NAPLATE PARKIRANJA" sheetId="12" r:id="rId5"/>
    <sheet name="5. TRŽNICA" sheetId="13" r:id="rId6"/>
    <sheet name="6. OBJEKTI ZAJEDNIČKIH POTREBA" sheetId="14" r:id="rId7"/>
    <sheet name="REKAPITULACIJA" sheetId="47" r:id="rId8"/>
  </sheets>
  <calcPr calcId="191029"/>
</workbook>
</file>

<file path=xl/calcChain.xml><?xml version="1.0" encoding="utf-8"?>
<calcChain xmlns="http://schemas.openxmlformats.org/spreadsheetml/2006/main">
  <c r="F16" i="47" l="1"/>
  <c r="H11" i="11"/>
  <c r="K16" i="47"/>
  <c r="G14" i="14"/>
  <c r="G13" i="14"/>
  <c r="F13" i="14"/>
  <c r="F14" i="14" s="1"/>
  <c r="H14" i="14" s="1"/>
  <c r="H12" i="14"/>
  <c r="G12" i="14"/>
  <c r="F10" i="14"/>
  <c r="H10" i="14" s="1"/>
  <c r="F8" i="14"/>
  <c r="H8" i="14" s="1"/>
  <c r="G6" i="14"/>
  <c r="F6" i="14"/>
  <c r="H6" i="14" s="1"/>
  <c r="H11" i="14"/>
  <c r="H9" i="14"/>
  <c r="H7" i="14"/>
  <c r="H5" i="14"/>
  <c r="H13" i="14" l="1"/>
  <c r="E19" i="47" l="1"/>
  <c r="G19" i="47"/>
  <c r="J19" i="47"/>
  <c r="K18" i="47"/>
  <c r="K19" i="47" s="1"/>
  <c r="H11" i="13"/>
  <c r="H12" i="13"/>
  <c r="H10" i="13"/>
  <c r="H8" i="13"/>
  <c r="H6" i="13"/>
  <c r="F12" i="13"/>
  <c r="F11" i="13"/>
  <c r="F10" i="13"/>
  <c r="F8" i="13"/>
  <c r="F6" i="13"/>
  <c r="F12" i="12"/>
  <c r="F10" i="12"/>
  <c r="H10" i="12" s="1"/>
  <c r="F8" i="12"/>
  <c r="F6" i="12"/>
  <c r="H12" i="12"/>
  <c r="F11" i="12"/>
  <c r="H8" i="12"/>
  <c r="H6" i="12"/>
  <c r="F11" i="11"/>
  <c r="F12" i="11" s="1"/>
  <c r="H12" i="11" s="1"/>
  <c r="H10" i="11"/>
  <c r="H8" i="11"/>
  <c r="F10" i="11"/>
  <c r="F8" i="11"/>
  <c r="F6" i="11"/>
  <c r="H6" i="11" s="1"/>
  <c r="F24" i="10"/>
  <c r="G23" i="10"/>
  <c r="G24" i="10" s="1"/>
  <c r="H24" i="10" s="1"/>
  <c r="F23" i="10"/>
  <c r="H22" i="10"/>
  <c r="H20" i="10"/>
  <c r="H18" i="10"/>
  <c r="H16" i="10"/>
  <c r="H14" i="10"/>
  <c r="H10" i="10"/>
  <c r="H8" i="10"/>
  <c r="H6" i="10"/>
  <c r="F22" i="10"/>
  <c r="F20" i="10"/>
  <c r="F18" i="10"/>
  <c r="F16" i="10"/>
  <c r="F14" i="10"/>
  <c r="G12" i="10"/>
  <c r="H12" i="10" s="1"/>
  <c r="F12" i="10"/>
  <c r="F10" i="10"/>
  <c r="G8" i="10"/>
  <c r="F8" i="10"/>
  <c r="G6" i="10"/>
  <c r="F6" i="10"/>
  <c r="J21" i="15"/>
  <c r="J22" i="15" s="1"/>
  <c r="I21" i="15"/>
  <c r="I22" i="15" s="1"/>
  <c r="H21" i="15"/>
  <c r="H22" i="15" s="1"/>
  <c r="G21" i="15"/>
  <c r="G22" i="15" s="1"/>
  <c r="F21" i="15"/>
  <c r="F22" i="15" s="1"/>
  <c r="K14" i="15"/>
  <c r="J16" i="15"/>
  <c r="K16" i="15" s="1"/>
  <c r="I12" i="15"/>
  <c r="K12" i="15" s="1"/>
  <c r="H10" i="15"/>
  <c r="G8" i="15"/>
  <c r="K8" i="15" s="1"/>
  <c r="F20" i="15"/>
  <c r="K20" i="15" s="1"/>
  <c r="F18" i="15"/>
  <c r="K18" i="15" s="1"/>
  <c r="F16" i="15"/>
  <c r="F14" i="15"/>
  <c r="F12" i="15"/>
  <c r="F10" i="15"/>
  <c r="F8" i="15"/>
  <c r="F6" i="15"/>
  <c r="K6" i="15" s="1"/>
  <c r="H7" i="13"/>
  <c r="K17" i="47" l="1"/>
  <c r="H23" i="10"/>
  <c r="K10" i="15"/>
  <c r="K22" i="15"/>
  <c r="F14" i="47"/>
  <c r="H9" i="13"/>
  <c r="L16" i="47" l="1"/>
  <c r="F17" i="47"/>
  <c r="L17" i="47" s="1"/>
  <c r="L14" i="47"/>
  <c r="F15" i="47"/>
  <c r="L15" i="47" s="1"/>
  <c r="H5" i="13"/>
  <c r="F12" i="47"/>
  <c r="K19" i="15"/>
  <c r="K17" i="15"/>
  <c r="K15" i="15"/>
  <c r="K13" i="15"/>
  <c r="K11" i="15"/>
  <c r="K9" i="15"/>
  <c r="K21" i="15" s="1"/>
  <c r="K7" i="15"/>
  <c r="K5" i="15"/>
  <c r="H21" i="10"/>
  <c r="H19" i="10"/>
  <c r="H17" i="10"/>
  <c r="H15" i="10"/>
  <c r="H13" i="10"/>
  <c r="H11" i="10"/>
  <c r="H9" i="10"/>
  <c r="H7" i="10"/>
  <c r="H5" i="10"/>
  <c r="H9" i="11"/>
  <c r="H7" i="11"/>
  <c r="H5" i="11"/>
  <c r="H9" i="12"/>
  <c r="H7" i="12"/>
  <c r="H5" i="12"/>
  <c r="F10" i="47"/>
  <c r="L10" i="47" l="1"/>
  <c r="F11" i="47"/>
  <c r="L11" i="47" s="1"/>
  <c r="F18" i="47"/>
  <c r="F19" i="47" s="1"/>
  <c r="L12" i="47"/>
  <c r="F13" i="47"/>
  <c r="L13" i="47" s="1"/>
  <c r="H11" i="12"/>
  <c r="I8" i="47"/>
  <c r="I9" i="47" s="1"/>
  <c r="E8" i="47"/>
  <c r="J6" i="47"/>
  <c r="G6" i="47"/>
  <c r="J18" i="47" l="1"/>
  <c r="J7" i="47"/>
  <c r="E18" i="47"/>
  <c r="E9" i="47"/>
  <c r="L9" i="47" s="1"/>
  <c r="G18" i="47"/>
  <c r="G7" i="47"/>
  <c r="L8" i="47"/>
  <c r="D6" i="47"/>
  <c r="I6" i="47"/>
  <c r="H6" i="47"/>
  <c r="I7" i="47" l="1"/>
  <c r="I18" i="47"/>
  <c r="I19" i="47" s="1"/>
  <c r="D18" i="47"/>
  <c r="D7" i="47"/>
  <c r="L7" i="47" s="1"/>
  <c r="H18" i="47"/>
  <c r="H19" i="47" s="1"/>
  <c r="H7" i="47"/>
  <c r="L6" i="47"/>
  <c r="L18" i="47" l="1"/>
  <c r="D19" i="47"/>
  <c r="L19" i="47" s="1"/>
</calcChain>
</file>

<file path=xl/sharedStrings.xml><?xml version="1.0" encoding="utf-8"?>
<sst xmlns="http://schemas.openxmlformats.org/spreadsheetml/2006/main" count="540" uniqueCount="170">
  <si>
    <t>3.</t>
  </si>
  <si>
    <t>4.</t>
  </si>
  <si>
    <t>5.</t>
  </si>
  <si>
    <t>6.</t>
  </si>
  <si>
    <t>OBJEKTI ZAJEDNIČKIH POTREBA</t>
  </si>
  <si>
    <t>GROBLJA GRADA POŽEGE</t>
  </si>
  <si>
    <t>GRIJANJE STAMBENIH ZGRADA</t>
  </si>
  <si>
    <t>1.</t>
  </si>
  <si>
    <t>2.</t>
  </si>
  <si>
    <t>TRŽNICA</t>
  </si>
  <si>
    <t>SLUŽBA NAPLATE PARKIRANJA</t>
  </si>
  <si>
    <t>GOSPODARENJE OTPADOM</t>
  </si>
  <si>
    <t>7.</t>
  </si>
  <si>
    <t>PLANIRANI IZVORI FINANCIRANJA</t>
  </si>
  <si>
    <t>POZ.</t>
  </si>
  <si>
    <t>9.</t>
  </si>
  <si>
    <t>8.</t>
  </si>
  <si>
    <t>Domagoj Lovrić, mag.ing.mech.</t>
  </si>
  <si>
    <t>PLANIRANE INVESTICIJE</t>
  </si>
  <si>
    <t>ROK PROVEDBE</t>
  </si>
  <si>
    <t>MJERE I CILJEVI</t>
  </si>
  <si>
    <t>PODRUČJE INVESTIRANJA</t>
  </si>
  <si>
    <t>IZVORI FINACIRANJA</t>
  </si>
  <si>
    <t>R E K A P I T U L A C I J A</t>
  </si>
  <si>
    <t>UKUPNO PLANIRANE INVESTICIJE (1.)  /kn/:</t>
  </si>
  <si>
    <t>UKUPNO PLANIRANE INVESTICIJE (2.) /kn/:</t>
  </si>
  <si>
    <t>UKUPNO PLANIRANE INVESTICIJE (3.)  /kn/:</t>
  </si>
  <si>
    <t>UKUPNO PLANIRANE INVESTICIJE (4.)  /kn/:</t>
  </si>
  <si>
    <t>UKUPNO PLANIRANE INVESTICIJE (5.)  /kn/:</t>
  </si>
  <si>
    <t>Radovi na odlagalištu Vinogradine</t>
  </si>
  <si>
    <t>Izgradnja sustava za otplinjavanje, obodnih nasipa i privremenih prometnica na tijelu odlagališta s ciljem pravilnog postupanja s otpadom i zaštite okoliša</t>
  </si>
  <si>
    <t>31.8.2023.</t>
  </si>
  <si>
    <t>-</t>
  </si>
  <si>
    <t>Izgradnja i opremanje kompostane na lokaciji Vinogradine</t>
  </si>
  <si>
    <t>27.2.2023.</t>
  </si>
  <si>
    <t>Završetak projekta izgradnje i opremanja kompostane te ishođenje dozvola s ciljem uspostave sustava sakupljanja i oporabe biorazgradivog otpada</t>
  </si>
  <si>
    <t>Geodetski snimak odlagališta i izračun volumena odloženog otpada s ciljem informiranja FZOEU o preostalom kapacitetu odlagališta</t>
  </si>
  <si>
    <t>30.6.2023.</t>
  </si>
  <si>
    <t>31.12.2023.</t>
  </si>
  <si>
    <t>Poboljšanje postojećeg sustava sakupljanja komunalnog otpada</t>
  </si>
  <si>
    <t>30.9.2023.</t>
  </si>
  <si>
    <t>Uspostava reciklažnog dvorišta Vinogradine</t>
  </si>
  <si>
    <t>Opremanje i prilagodba RD-a, izrada elaborata i uputa radi organizacije preuzimanja ambalažnog otpada u RD-ima s ciljem ispunjenja zakonske obveze</t>
  </si>
  <si>
    <t>Reciklažno dvorište građevnog otpada i odlagalište inertnog otpada</t>
  </si>
  <si>
    <t>Produženje građevinskih dozvola, novelacija dokumentacije za prijavu na EU financiranje s ciljem unapređenja gospodarenja građevnim otpadom</t>
  </si>
  <si>
    <t>Sanacija grobljanskih objekata (mrtvačnice, staza, ograda), uređenje zelenih površina s ciljem održavanja, uljepšavanja i funkcioniranja groblja</t>
  </si>
  <si>
    <t>31.10.2023.</t>
  </si>
  <si>
    <t>Manji popravci grobljanskih objekata (kapelice, staza, ograda), uređenje zelenih površina s ciljem održavanja, uljepšavanja i funkcioniranja groblja</t>
  </si>
  <si>
    <t>Manji popravci grobljanskih objekata (kapelice, staza, ograda) s ciljem održavanja i funkcioniranja groblja</t>
  </si>
  <si>
    <t>Manji popravci grobljanskih objekata (kapelica, staza, ograda), uređenje zelenih površina s ciljem održavanja, uljepšavanja i funkcioniranja groblja</t>
  </si>
  <si>
    <t>Ad 1</t>
  </si>
  <si>
    <t>Ad 2</t>
  </si>
  <si>
    <t>Ad 3</t>
  </si>
  <si>
    <t>Ad 4</t>
  </si>
  <si>
    <t>Ad 5</t>
  </si>
  <si>
    <t>Ad 6</t>
  </si>
  <si>
    <t>Ad 7</t>
  </si>
  <si>
    <t>Ad 8</t>
  </si>
  <si>
    <t>Usluge prema obvezama ugovora o sanaciji odlagališta</t>
  </si>
  <si>
    <t>Radove provodi Komunalac Požega te osigurava potrebna sredstva za rad, materijale, uređaje i strojeve. Za nabavu materijala i sredstava za rad potrebno je provesti postupke jednostavnih nabava. Za radove koje nije umogućnosti samostalno obaviti (prijevozničke, rovokopačke i druge usluge), provest će se postupci nabava.</t>
  </si>
  <si>
    <t>Usluge prema čl. 5 Dodatka IV. Ugovora o sanaciji odlagališta  pružaju vanjski suradnici, geodetska i projektanska tvrtka. Potrebno je provesti postupke jednostavne nabave za geodetski snimak i izračun raspoloživog kapaciteta odlagališta.</t>
  </si>
  <si>
    <t>Za provedbu projekta izgradnje reciklažnog dvorišta građevnog otpada i odlagališta inertnog otpada potrebno je provesti pripremne aktivnosti. Za oba projekta potrebno je produžiti građevinsku dozvolu za tri godine (za RD ističe 3.3.2023., a za odlagalište inertnog otpada 25.2.2024.). S obzirom na mogućnost objave poziva za izgradnju postrojenja za recikliranje građevnog otpada, potrebno je novelirati dokumentaciju za prijavu RD na EU financiranje (studiju izvedivosti) za što će se trebati provesti postupak nabave te izabrati ovlaštena tvrtka.</t>
  </si>
  <si>
    <t xml:space="preserve">Poboljšanje postojećeg sustava sakupljanja komunalnog otpada obuhvaća betoniranje podloga za izgradnju boksova i opremanje boksova spremnicima, te izgradnju boksova za ograđivanje spremnika. Za betoniranje podloga provest će se postupci nabave materijala i sredstava za rad, a radove će izvesti Komunalac Požega. Za izgradnju boksova provest će se postupci jednostavne nabave te će suvlasnici višestambenih zgrada odabrati najpovoljnijeg izvođača. Izgrađeni boksovi trebaju spriječiti pristup kontejnerima od strane trećih osoba i neovlašteno odlaganje otpada u tuđe spremnike. Podloge i boksovi izvodit će se uz višestambene zgrade koje još nemaju uređeno odlaganje otpada. </t>
  </si>
  <si>
    <t>OBRAZLOŽENJE:</t>
  </si>
  <si>
    <t>UKUPNO PLANIRANE INVESTICIJE  (6.)  /kn/:</t>
  </si>
  <si>
    <t>Uspostava sustava sakupljanja biorazgradivog otpada s edukacijama i promidžbom odvojenog sakupljanja biorazgradivog otpada</t>
  </si>
  <si>
    <t>Uređenje boksova za odlaganje otpada uz višestambene zgrade s ciljem kontroliranog odlaganja i zaštite okoliša</t>
  </si>
  <si>
    <t xml:space="preserve">Izrada elaborata, uputa, edukativnih materijala s ciljem povećanja stope odvojeno skupljenog otpada i smanjenja otpada na odlagalištu </t>
  </si>
  <si>
    <t>Uspostava sustava sakupljanja biorazgradivog otpada obuhvatit će nabavu spremnika za sakupljanje biorazgradivog otpada (predviđeno u Planu nabave sredstava rada i Planu nabave - očekuje se nabava dijela spremnika od strane JLS putem poziva Fonda za zaštitu okoliša i energetsku učinkovitost, a dio spremnika nabavio bi Komunalac Požega), izradu elaborata za uspostavu sustava, izradu uputa za djelatnike o načinu gospodarenja biorazgradivim otpadom, izradu edukativnih i informativnih materijala za provedbu edukativnih radionica u školama, vrtićima i gospodarskoj komori i obavještavanje korisnika putem medija (portala, radija, web stranice). Postupci nabave provodit će se i za izradu edukativnih i informativnih materijala te objave u medijima.</t>
  </si>
  <si>
    <t>Uspostava sustava povratne naknade na reciklažnim dvorištima</t>
  </si>
  <si>
    <t>Uspostava sustava povratne naknade u reciklažnim dvorištima zakonska je obveza. S obzirom na to da je Komunalac Požega 2020. godine podnio zahtjev za sklapanje ugovora s Fondom za zaštitu okoliša i energetsku učinkovitost za sudjelovanje u sustavu povratne naknade, ali nije imao ispunjene sve uvjete, u 2023. godini trebali bi se osigurati uvjeti na reciklažnim dvorištima koji uključuju prilagodbu postojećih prostora za sustav povratne naknade (skladištenje ambalažnog otpada osigurati u postojećim kontejnerima, zaprimanje i brojanje pod nadstrešnicom ili u postojećem građevinskom kontejneru, uspostaviti elektroničku blagajnu za isplatu povratne naknade u upravi društva, izraditi elaborat organizacije sustava povratne naknade s uputama za djelatnike, izraditi oznake na reciklažnim dvorištima za funkcioniranje sustava, izraditi promidžbene materijale i informirati korisnike).</t>
  </si>
  <si>
    <t>Opremanje, ishođenje uporabne dozvole i upis u očevidnik RD-a, izrada elaborata i uputa  s ciljem što bolje organizacije i manipuliranja odvojeno skupljenim otpadom te učinkovitog gospodarenja otpadom</t>
  </si>
  <si>
    <t>Uspostava reciklažnog dvorišta Vinogradine obuhvaća nabavu kontejnera potrebnih za ishođenje uporabne dozvole, provedbu tehničkog pregleda, ishođenje uporabne dozvole, upis u Očevidnik reciklažnih dvorišta, izradu elaborata i uputa za organizaciju rada u reciklažnom dvorištu. Za nabavu konetjnera namijenjenih skladištenju otpada potrebno je provesti postupke nabava. Sve aktivnosti provodit će Komunalac Požega sredstvima iz cijene usluge.</t>
  </si>
  <si>
    <t>Ad 5-9</t>
  </si>
  <si>
    <t xml:space="preserve">Na ostalim grobljima Grada Požege kojima upravlja Komunalac Požega (Mihaljevci i Novi Mihaljevci, Vidovci, Dervišaga, Novo Selo i Štitnjak)  obavljat će se radovi investicijskog održavanja koji uključuju pregled grobljanskih objekata (kapelica, staza, ograda, uređaja) te bojanja i zaštite grobljanskih objekta, nasipavanja i betoniranja staza i druge popravke prema potrebama. Prije provođenja radova izradit će se elaborat s troškovnikom radova kojim će biti definirani potrebni radovi i količine. Radove će izvoditi Komunalac Požega. Za nabavu materijala za investicijsko održavanje provodit će se postupci jednostavnih nabava. </t>
  </si>
  <si>
    <t>Izrada glavnog projekta potpornog zida, popravak i izgradnja staza i stepenica te uređenje zelenila s ciljem bolje pristupačnosti grobnicama, zaštiti grobnih mjesta i uljepšavanja groblja</t>
  </si>
  <si>
    <t>Izgradnja staza i prateće infrastrukture (odvodnja, vodoopskrba, elektroinstalacije), zaštita kamenih površina, uređenje zelenila s ciljem bolje pristupačnosti grobnicama, funkcionalnosti i boljem izgledu groblja</t>
  </si>
  <si>
    <t>Izrada glavnog projekta sanacije fasade mrtvačnice, sanacija grobljanskih objekata  (staza, stepenica, uređaja, zaštita kamenih površina), uređenje zelenila groblja s ciljem održavanja, uljepšavanja i funkcionalnosti</t>
  </si>
  <si>
    <t>Izgradnjom grobnog polja 10 i početkom izgradnje grobnog polja 11 ukazala se potreba za izgradnjom internih prometnica na Groblju Krista Kralja radi bolje pristupačnosti grobnim mjestima. Planirani radovi obuhvatili bi izgradnju staza i prateće infrastrukture (odvodnje, vodoopskrbe, elektroinstalacija) uz navedena grobna polja i polje broj 4. Radove bi izvodila vanjska tvrtka te je potrebna pripreme dokumentacije o nabavi i provedba postupka nabave za izvođenje radova. Za ove radove planirano je financiranje iz Proračuna Grada Požege iz prikupljenih naknada za korištenje grobnog mjesta. Planirano je da Grad Požega donese zaključak po kojem će sve aktivnosti i radove provesti Komunalac Požega te da se ugovorom reguliraju odnosi ugovornih strana. Komunalac Požega proveo bi postupke nabave i koordinirao izvođenje radova. Na groblju se godinama obavlja kontinuirana sadnja i zamjena bolesnih sadnica te je  i u 2023. godini  planirano uređenje zelenila s ciljem uređenog i ljepšeg izgleda groblja. Radove uređenja zelenila izvodio bi Komunalac Požega, a za nabavu sadnog i ostalog materijala potrebnog za sadnju (sadnice, gnojivo, kolci, bužiri i dr.) proveli bi se postupci nabave. Za radove uređenja zelenih površina izradio bi se elaborat s troškovnikom i specifikacijom sadnog materijala.</t>
  </si>
  <si>
    <t>Požega, prosinac 2022.</t>
  </si>
  <si>
    <t>DIREKTOR:</t>
  </si>
  <si>
    <t>Održavanje parkirnih automata</t>
  </si>
  <si>
    <t>Održavanje terenske elektronske opreme kontrolora naplate parkiranja</t>
  </si>
  <si>
    <t>Zamjena oštećenih elektronskih i mehaničkih dijelova parkirnih automata s ciljem funkcionalnosti i kontinuiteta u obavljanju poslova naplate parkiranja</t>
  </si>
  <si>
    <t>Zamjena oštećene prometne signalizacije</t>
  </si>
  <si>
    <t>Zamjena oštećenih prometnih znakova i ugradnja novih stupova za prometne znakove s ciljem sigurnosti prometa i prometa u mirovanju</t>
  </si>
  <si>
    <t>Popravci postojećih prijenosnih terminala i pisača i nabava novih s ciljem funkcionalnosti i kontinuiteta u obavljanju poslova naplate parkiranja te modernizacije službe</t>
  </si>
  <si>
    <t>Ad 1.</t>
  </si>
  <si>
    <t>Ad. 2.</t>
  </si>
  <si>
    <t>Ad 3.</t>
  </si>
  <si>
    <t>Nabava kamere za pregled dimovodnih objekata s ciljem poboljšanja pružanja usluge i povećanja sigurnosti u održavanju dimovodnih objekata te preventivnog sprječavanja nastanka požara i nesreća uzrokovanih dimnim plinovima.</t>
  </si>
  <si>
    <t xml:space="preserve">Ad 1. </t>
  </si>
  <si>
    <t xml:space="preserve">Ad 2. </t>
  </si>
  <si>
    <t>Instaliranje opreme za obavještavanje zastoja u radu kotlovnice. Planirani radovi imaju cilj osigurati brže i efikasnije otklanjanje kvarova te skratiti vrijeme bez toplinske energije u zgradama.</t>
  </si>
  <si>
    <t>Rekonstrukcija električnih instalacija u kotlovnici uključujući izmjenu upravljačkog ormarića. Instaliranje opreme za obavještavanje zastoja u radu kotlovnice. Planirani radovi imaju cilj povećati sigurnost u radu kotlovnica, brže i efikasnije otkloniti kvarove te skratiti vrijeme bez toplinske energije u zgradama.</t>
  </si>
  <si>
    <t>1.10.2023.</t>
  </si>
  <si>
    <t xml:space="preserve"> 1.10.2023.</t>
  </si>
  <si>
    <t xml:space="preserve">Ad 3. </t>
  </si>
  <si>
    <t xml:space="preserve">Instaliranjem opreme za daljinsko upozoravanje o eventualnim zastojima i problemima u radu Kotlovnice II. u Ulici V. Nazora na brži i efikasniji način moći će se uklanjati zastoji i kvarovi u sustavu grijanja te će biti skraćeno vrijeme u kojemu bi stanovi bili bez toplinske energije.   </t>
  </si>
  <si>
    <t>Nabavom kamere za pregled dimovodnih objekata povećat će se kvaliteta obavljanja dimnjačarskih poslova jer će se omogućiti detaljan pregled dimnjaka. Kamera omogućuje pregled dijelova dimnjaka nedostupnih ljudskom oku tako da će se puno bolje moći utvrditi postojeće stanje dimnjaka te odrediti načini čišćenja i eventualnih potreba za sanacijom radi sprječavanja požara i nesreća uzrokovanih dimnim plinovima.</t>
  </si>
  <si>
    <t>Radovi u Kotlovnici I. u Ulici V.Nazora</t>
  </si>
  <si>
    <t>Radovi u Kotlovnici II. u Ulici M.Krleže</t>
  </si>
  <si>
    <t>Opremanje dimnjačarske službe</t>
  </si>
  <si>
    <t>Radovi na Groblju sv.Ilije</t>
  </si>
  <si>
    <t>Radovi na Groblju sv.Elizabete</t>
  </si>
  <si>
    <t>Radovi na Groblju Jagodnjak</t>
  </si>
  <si>
    <t>Radovi na Groblju Krista Kralja</t>
  </si>
  <si>
    <t>Radovi na groblju u Mihaljevcima i Novim Mihaljevcima</t>
  </si>
  <si>
    <t>Radovi na groblju u Vidovcima</t>
  </si>
  <si>
    <t>Radovi na groblju u Dervišagi</t>
  </si>
  <si>
    <t>Radovi na groblju u Novom Selu</t>
  </si>
  <si>
    <t>Radovi na groblju u Štitnjaku</t>
  </si>
  <si>
    <t>31.5.2023.</t>
  </si>
  <si>
    <t>Provedba programa promidžbe gradske tržnice</t>
  </si>
  <si>
    <t>Prilagodba sanitarnog čvora, ulaznih vrata na tržnici i prostorije za djelatnike za potrebe integrativne radionice s ciljem zapošljavanja osoba s invaliditetom.</t>
  </si>
  <si>
    <t>Ad 2.</t>
  </si>
  <si>
    <t>Održavanje dvije edukativne radionice u prostoru tržnice s podjelom promidžbenih i edukativnih materijala vezanih za rad tržnice i ostalih djelatnosti društva s ciljem informiranja i edukacije djelatnika, prodavatelja i korisnika tržnice.</t>
  </si>
  <si>
    <t xml:space="preserve">Na Groblju sv.Ilije obavljat će se radovi investicijskog održavanja koji uključuju pregled grobljanskih objekata (kapelice, mrtvačnice, centralnog križa, staza, ograda, uređaja - slavina, WC-a, rasvjetnih tijela...) te potrebne projektne dokumentacije (glavnog projekta sanacije fasade mrtvačnice, elaborata s troškovnikom radova na groblju) kojima će biti definirani potrebni radovi i količine. Planirani radovi u 2022. uključili bi  bojanja, nasipavanja, betoniranja i razne popravke grobljanskih objekata. Fasada mrtvačnice je značajnija investicija za koju bi se u 2023. godini izradio samo glavni projekt za koji je planirano financiranje od strane Grada Požege. Radove investicijskog održavanja će izvoditi Komunalac Požega, osim u slučaju popravaka električnih i vodovodnih instalacija gdje će biti angažirani vanjski suradnici. Za nabavu materijala za investicijsko održavanje provodit će se postupci jednostavnih nabava. Planirano je uređenje zelene površine uz zapadnu i južnu ogradu groblja gdje su predviđeni zemljani radovi koji obuhvaćaju planiranje površine radi boljeg uklapanja terena s rubljacima postavljenim uz ogradu, zasijavanje površine travnom smjesom te sadnja nižeg dvoreda sadnicama kuglastih krošnji čije bi korijenje učvrstilo teren padine nad grobljem. Drvored bi imao i funkciju zaštitnog zelenog pojasa između groblja i stambenih objekata u Ulici sv.Ilije. Zemljane radove izvodio bi Komunalac Požega uz eventualne prijevozničke i rovokopačke usluge za koje je potrebno provesti postupke nabave. Radove uređenja zelenih površina izvodio bi Komunalac Požega, a za nabavu sadnog i ostalog materijala potrebnog za sadnju (sadnice, gnojivo, kolci, bužiri i dr.) proveli bi se postupci nabave. </t>
  </si>
  <si>
    <t>Groblje sv. Elizabete smješteno je na vrlo strmom terenu te je jedan od najvećih problema ovog groblja ispiranje tla, nanosi zemlje i pijeska na stazama te oštećivanje staza i grobnica za vrijeme velikih padalina. Radovi investicijskog održavanja obuhvatili bi pregled svih grobljanskih objekata (mrtvačnice, kapelice, centralnog križa, staza, potpornih zidova i ograda na groblju), izradu potrebne projektne dokumentacije (glavnog projekta potpornog zida, elaborata s troškovnikom  u kojem će biti definirane vrste radova i količine) i radove bojanja, ličenja, čišćenja, nasipavanja staza, popravaka staza betoniranjem i sl. Radove će izvoditi Komunalac Požega, a za nabavu materijala provodit će se postupci jednostavnih nabava. Izgradnja potpornog zida planirana je u narednom planskom razdoblju jer se smatra značajnijom investicijom za koju će se u 2023. izraditi glavni projekt uz financiranje Grada Požege.  Na groblju je potrebno utvrditi slobodne prostore za sadnju nižih grmova koji bi učvrstili tlo od erozije i spriječili klizanje nasipanog materijala i zemlje u niže dijelove groblja. Radove uređenja zelenih površina izvodio bi Komunalac Požega, a za nabavu sadnog materijala proveli bi se postupci nabave.</t>
  </si>
  <si>
    <t xml:space="preserve">Rekonstrukcijom elektroinstalacija s upravljačkom jedinicom završna je faza rekonstrukcije dvije kotlovnice kojima Komunalac Požega d.o.o. opskrbljuje toplinskom energijom 417 stanova u naselju Babin vir u Požegi. Postojeće elektroinstalacije nisu obnavljane od početka rada Kotlovnice I. u Ulici V.Nazora. Instaliranjem opreme za daljinsko upozoravanje o eventualnim zastojima i problemima u radu kotlovnice na brži i efikasniji način moći će se uklanjati zastoji i kvarovi u sustavu grijanja te će biti skraćeno vrijeme u kojemu bi stanovi bili bez toplinske energije.   </t>
  </si>
  <si>
    <t xml:space="preserve">Na Groblju Jagodnjak obavljat će se radovi investicijskog održavanja koji uključuju pregled grobljanskih objekata (mrtvačnice, staza, ograda, uređaja) te bojanja grobljanskog objekta i ograde, nasipavanja staza i druge popravke. Prije provođenja radova izradit će se elaborat s troškovnikom radova kojim će biti definirani potrebni radovi i količine. Radove će izvoditi Komunalac Požega. Za nabavu materijala za investicijsko održavanje provodit će se postupci jednostavnih nabava. Radovi uređenja zelenih površina uključili bi pregled stanja postojećih sadnica te eventualnu zamjenu oštećenih i bolesnih sadnica novima. Radove sadnje izvodio bi Komunalac Požega, a za nabavu sadnog materijala proveli bi se postupci nabave. </t>
  </si>
  <si>
    <t>Zbog dugogodišnje uporabe, izloženosti vremenskim uvjetima koji se kreću od iznimno visokih do niskih temperatura, utjecaja vlage u zraku, kiša i pljuskova, parkirni automati izloženi su velikim vremenskim oscilacijama te podliježu kvarovima mehaničkih dijelova i pregorijevanju elektronskih komponenti. S obzirom na to da nije moguće predvidjeti kada će se ti kvarovi dogoditi, isti se otklanjaju tijekom cijele godine po potrebi. Za nabavu elektronskih i mehaničkih dijelova parkirnih automata s ciljem kontinuiranog funkcioniranja službe naplate parkiranja, postupci jednostavnih nabava provodit će se prema potrebama. Iznos planiranih sredstava određen je iskustveno prema podacima iz prethodnog razdoblja, a financirat će se vlastitim sredstvima društva.</t>
  </si>
  <si>
    <t>Terenska oprema kontrolora naplate parkiranja također je izložena vremenskim uvjetima zbog čega dolazi do kvarova i potrebe popravka ili nabave novih prijenosnih terminala i pisača. Kvar terminala i pisača ne može se predvidjeti tako da se popravci i nabava novih obavljaju po potrebi tijekom cijele godine. Pri nabavi novih uređaja vodi se računa o modernizaciji službe. Za nabavu rezervnih dijelova kao i nabavu novih terminala i pisača planira se pokretanje jednostavnih postupaka nabave. Planirana sredstva određena su prema podacima utrošenih sredstava iz prethodnih razdoblja, a financirat će se vlastitim sredstvima društva.</t>
  </si>
  <si>
    <t>Glavni uzroci oštećenja vertikalne prometne signalizacije su udarci i lomljenje prometnih znakova i stupova raznim vozilima (automobili, kamioni, traktori…) te vandalizam. Popravci i zamjena prometne signalizacije obavljaju se tijekom cijele godine po potrebi s ciljem sigurnosti prometa i prometa u mirovanju. Za nabavu znakova i stupova obavit će se postupci jednostavnih nabava, a radove ugradnje obavljat će djelatnici Društva. Zamjena oštećene prometne signalizacije financirat će se vlastitim sredstvima Društva.</t>
  </si>
  <si>
    <t>Radovi na gradskoj tržnici I - postavljanje sjenila</t>
  </si>
  <si>
    <t xml:space="preserve">Postavljanje sjenila na dijelu krova tržnice s nadsvjetlom s ciljem zaštite od sunca i stvaranja pogodnijih uvjeta rada unutar prostora tržnice.  </t>
  </si>
  <si>
    <t>31.3.2023.</t>
  </si>
  <si>
    <t>Radovi na gradskoj tržnici II - prilagodba sanitarnog čvora, ulaznih vrata i prostorije za djelatnike</t>
  </si>
  <si>
    <t>Planiranim radovima uređenja i prilagodbe postojećeg sanitarnog čvora, ulaznih vrata tržnice i prostorije za djelatnike tržnice omogućit će se zapošljavanje na tržnici osoba s invaliditetom u okviru integrativne radionice. Za radove adaptacije sanitarnog čvora, ulaznih vrata i prostorije za djelatnike uključujući i sve instalaterske radove (struja, voda) provest će se jednostavni postupci nabave uz angažiranje vanjskih izvođača radova. Radovi će biti financirani vlastitim sredstvima društva.</t>
  </si>
  <si>
    <t>Ad 4.</t>
  </si>
  <si>
    <t>Pregledom zidova i stropova u prostorijama upravne zgrade u Vukovarskoj 8 utvrđeno je da su površine zidova i stropova požutjele, vidljiva su oštećenja od korištenja, a spojevi gipskartonskih ploča popucani. Zgrada je posljednji put ličena prije 10 godina kad je obavljena njena rekonstrukcija nakon razdvajanja Tekije i Komunalca Požega. Za poboljšanje postojećeg stanja planirano je ličenje unutarnjih zidova i stropova iz estetskih i higijenskih razloga. Za ličenje prostorija provest će se jednostavni postupak nabave, a radovi financirati vlastitim sredstvima Društva.</t>
  </si>
  <si>
    <t>Planirani su radovi nabave i postavljanja sjenila na dijelu krova tržnice s nadsvjetlom iznad prostora za prodaju mlijeka i mliječnih proizvoda. Postavljanjem sjenila spriječilo bi se prodiranje svjetlosti i podizanje temperature u ljetnom periodu godine te ugodniji uvjeti za djelatnike tržnice, prodavatelje i korisnike tržnice. Za ove radove provest će se jednostavni postupak nabave uz angažiranje vanjskog izvođača radova. Radovi će biti financirani  vlastitim sredstvima Društva.</t>
  </si>
  <si>
    <t>Svake godine tradicionalno se održavaju dvije edukativne radionice u prostoru tržnice s podjelom promidžbenih i edukativnih materijala vezanih za rad tržnice i ostalih djelatnosti društva. Cilj ovih radionica je informiranje i edukacija djelatnika, prodavatelja i korisnika tržnice o važnosti zdrave prehrane i kupovanja domaćih proizvoda, a paralelno s promidžbom rada tržnice provodi se i edukacija o pravilnom postupanju s ambalažnim otpadom koji ostaje nakon uporabe proizvoda, korištenju platnenih vrećica pri odlasku u kupovinu i sl. Prigodno se dijele izrađeni informativni i edukativni materijali te platnene vrećice. Edukaciju i podjelu informativnih i edukativnih materijala provode djelatnici Razvojno-tehničkog sektora. Za izradu i informativnih i edukativnih materijala planiraju se postupci jednostavne nabave. Promidžba rada gradske tržnice provodit će se uz financiranje vlastitim sredstvima društva.</t>
  </si>
  <si>
    <t>Zbog sprječavanja zakišnjavanja ulaznog prostora u poslovnu zgradu u Industrijskoj 25D predviđena je izgradnja metalne nadstrešnice ispred glavnih ulaznih vrata u zgradu. Za radove izgradnje nadstrešnice raspisat će se jednostavni postupak nabave te odabrati vanjski izvođač. Nadstrešnica će biti financirana vlastitim sredstvima Društva.</t>
  </si>
  <si>
    <t>Ličenje unutarnjih zidova s ciljem poboljšanja higijenskih uvjeta u zgradi i estetike unutarnjeg prostora</t>
  </si>
  <si>
    <t>Izgradnja metalne nadstrešnice ispred glavnih ulaznih vrata u zgradu s ciljem zaštite ulaznog prostora od zakišnjavanja</t>
  </si>
  <si>
    <t>Dobava i ugradnja pločastih kolektora s ciljem zamijene i stavljanja u funkciju kolektora oštećenih u tuči</t>
  </si>
  <si>
    <t>Pločasti kolektori koji su postavljeni na krovu poslovne zgrade oštećeni su od tuče koja se dogodila 25.6.2021.g. te ih je potrebno zamijeniti kako bi bili u funkciji. Za dobavu i ugradnju novih pločastih kolektora provest će se postupak jednostavne nabave. Radovi će biti financirani sredstvima osiguravajućeg društva.</t>
  </si>
  <si>
    <t>Stavkom je obuhvaćeno opremanje kompostane, provedba tehničkog pregleda, ishođenje uporabne dozvole, ishođenje akta za obavljanje djelatnosti gospodarenja otpadom za oporabu biorazgradivog otpada (kompostiranje) te izrada završnog izvješća o provedbi projekta. Sve aktivnosti provodit će dobavljač opreme, tvrtka s kojom je ranije sklopljen ugovor za upravljanje projektom i administraciju i Komunalac Požega d.o.o. i. Planirana vrijednost investicije odnosi se na preostale troškove investicije izgradnje i opremanja kompostane: troškovi koji će biti potraživani od Fonda (cca 2.600.000,00 kn, od čega su bespovratna sredstva Fonda  1.300.000,00 kn, a sredstva Komunalca Požega 1.300.000,00 kn) i neprihvatljivi troškovi (cca 100.000,00 kn sredstava Komunalca Požega). Završetak projekta očekuje se u lipnju 2023.</t>
  </si>
  <si>
    <t>Požega, prosinac 2022. g.</t>
  </si>
  <si>
    <t xml:space="preserve"> PLAN INVESTICIJA I INVESTICIJSKOG ODRŽAVANJA ZA 2023. GODINU</t>
  </si>
  <si>
    <t>Valuta</t>
  </si>
  <si>
    <t>kn</t>
  </si>
  <si>
    <t>€</t>
  </si>
  <si>
    <t>SREDSTVA IZ CIJENE USLUGE</t>
  </si>
  <si>
    <t>FZOEU</t>
  </si>
  <si>
    <t xml:space="preserve"> EU FONDOVI </t>
  </si>
  <si>
    <t>PRORAČUN JLS</t>
  </si>
  <si>
    <t>SREDSTVA SUVLASNIKA SZ</t>
  </si>
  <si>
    <t>UKUPNA VRIJEDNOST INVESTICIJE</t>
  </si>
  <si>
    <t>GROBLJANSKE NAKNADE</t>
  </si>
  <si>
    <t/>
  </si>
  <si>
    <t xml:space="preserve">Radovi sanacije i preuređenja na lokaciji upravne zgrade u Vukovarskoj 8 </t>
  </si>
  <si>
    <t>Preuređenje i prilagodba prostorije unutar pomoćne zgrade, prepokrivanje dijela krova oštećenog od tuče, sanacija postojećeg sokla i čišćenje i impregnacija granita s ciljem zaštite objekta te prilagodbe prostora za potrebe Integrativne radionice za zapošljavanje osoba s invaliditetom</t>
  </si>
  <si>
    <t xml:space="preserve">Radovi ličenja unutarnjih zidova i stropova upravne zgrade u Vukovarskoj 8 - VI. </t>
  </si>
  <si>
    <t>Radovi  izgradnje nadstrešnice ispred ulaza u zgradu na lokaciji poslovne zgrade u Industrijskoj 25D</t>
  </si>
  <si>
    <t>Radovi zamjene pločastih kolektora na sustavu za pripremu potrošne tople vode na lokaciji poslovne zgrade u Industrijskoj 25D</t>
  </si>
  <si>
    <t xml:space="preserve">Radovi obuhvaćaju preuređenje i prilagodbu prostorije unutar pomoćne zgrade u dvorištu uprave u Vukovarskoj 8 s ciljem prilagodbe sanitarnog čvora za potrebe Integrativne radionice za zapošljavanje osoba s invaliditetom. Prostorija će se prilagoditi u skladu s Pravilnikom o osiguranju pristupačnosti građevina osobama s invaliditetom i smanjene pokretljivosti (NN 78/13) i opremiti potrebnom opremom.U tuči koja se dogodila u lipnju 2021. godine stradali su dijelovi krova na upravnoj zgradi u Vukovarskoj 8. Do sada su zamijenjeni samo oštećeni crijepovi, ali s obzirom da se pojavljuje povremeno curenje istočnog dijela krova, nužno je izvesti prepokrivanje krova s ciljem sanacije i sprječavanja daljnjih oštećenja objekta od prodiranja vode uslijed padalina. Postojeći sokl upravne zgrade u Vukovarskoj 8 oštećen je od vlage te je na njemu vidljiva salitra. Planirana je izvedba građevinskih radova kojima će se sanirati oštećenja, povećati trajnost pročelja te poboljšati estetika zgrade. Na stubištu i ulaznoj terasi upravne zgrade u Vukovarskoj 8 postojeći granit je onečišćen i izblijedio. Za poboljšaje ovog stanja predviđeni su radovi čišćenja i impregnacije granita s ciljem povećanja trajnosti i poboljšanja estetike ulaznog prostora u zgradu. Za sve radove će se provesti jednostavni postupci nabave za odabir izvođača radova. Radovi će biti financirani vlastitim sredstvima Društva. </t>
  </si>
  <si>
    <t xml:space="preserve">KOMUNALAC POŽEGA                 (iz cijene usluge) </t>
  </si>
  <si>
    <t xml:space="preserve">KOMUNALAC POŽEGA                (iz grobljanskih naknada) </t>
  </si>
  <si>
    <t xml:space="preserve">KOMUNALAC POŽEGA                 (iz vlastitih sredstava) </t>
  </si>
  <si>
    <t xml:space="preserve">FZOEU </t>
  </si>
  <si>
    <t xml:space="preserve">PRORAČUN JLS </t>
  </si>
  <si>
    <t xml:space="preserve">SUVLASNICI SZ </t>
  </si>
  <si>
    <r>
      <t>SREDSTVA</t>
    </r>
    <r>
      <rPr>
        <b/>
        <sz val="7.7"/>
        <rFont val="Arial Narrow"/>
        <family val="2"/>
        <charset val="238"/>
      </rPr>
      <t xml:space="preserve"> OSIGURAVAJUĆEG </t>
    </r>
    <r>
      <rPr>
        <b/>
        <sz val="8"/>
        <rFont val="Arial Narrow"/>
        <family val="2"/>
        <charset val="238"/>
      </rPr>
      <t>DRUŠTVA</t>
    </r>
  </si>
  <si>
    <t>SVEUKUPNO (1.-6.):</t>
  </si>
  <si>
    <t xml:space="preserve">VLASTITA SREDSTVA </t>
  </si>
  <si>
    <t>SREDSTVA OSIGURAVAJUĆEG DRUŠTVA</t>
  </si>
  <si>
    <t>OSTALI IZVORI FINANCIRANJA</t>
  </si>
  <si>
    <t>VLASTITA SREDSTVA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</si>
</sst>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CE"/>
      <charset val="238"/>
    </font>
    <font>
      <sz val="10"/>
      <name val="Arial"/>
      <family val="2"/>
      <charset val="238"/>
    </font>
    <font>
      <u/>
      <sz val="10"/>
      <color indexed="12"/>
      <name val="Arial CE"/>
      <charset val="238"/>
    </font>
    <font>
      <b/>
      <sz val="10"/>
      <name val="Arial Narrow"/>
      <family val="2"/>
      <charset val="238"/>
    </font>
    <font>
      <sz val="10"/>
      <name val="Arial Narrow"/>
      <family val="2"/>
      <charset val="238"/>
    </font>
    <font>
      <b/>
      <sz val="8"/>
      <name val="Arial Narrow"/>
      <family val="2"/>
      <charset val="238"/>
    </font>
    <font>
      <sz val="12"/>
      <name val="Arial Narrow"/>
      <family val="2"/>
      <charset val="238"/>
    </font>
    <font>
      <b/>
      <sz val="12"/>
      <name val="Arial Narrow"/>
      <family val="2"/>
      <charset val="238"/>
    </font>
    <font>
      <u/>
      <sz val="10"/>
      <color indexed="12"/>
      <name val="Arial Narrow"/>
      <family val="2"/>
      <charset val="238"/>
    </font>
    <font>
      <b/>
      <sz val="16"/>
      <name val="Arial Narrow"/>
      <family val="2"/>
      <charset val="238"/>
    </font>
    <font>
      <sz val="10"/>
      <color theme="3"/>
      <name val="Arial Narrow"/>
      <family val="2"/>
      <charset val="238"/>
    </font>
    <font>
      <b/>
      <sz val="14"/>
      <color rgb="FF0070C0"/>
      <name val="Arial Narrow"/>
      <family val="2"/>
      <charset val="238"/>
    </font>
    <font>
      <sz val="10"/>
      <color rgb="FFFF0000"/>
      <name val="Arial Narrow"/>
      <family val="2"/>
      <charset val="238"/>
    </font>
    <font>
      <sz val="10"/>
      <color theme="1"/>
      <name val="Arial Narrow"/>
      <family val="2"/>
      <charset val="238"/>
    </font>
    <font>
      <b/>
      <sz val="7.7"/>
      <name val="Arial Narrow"/>
      <family val="2"/>
      <charset val="238"/>
    </font>
    <font>
      <sz val="10"/>
      <name val="Calibri"/>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56">
    <border>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right/>
      <top style="thin">
        <color indexed="64"/>
      </top>
      <bottom/>
      <diagonal/>
    </border>
    <border>
      <left/>
      <right/>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diagonal/>
    </border>
    <border>
      <left/>
      <right style="thin">
        <color indexed="64"/>
      </right>
      <top/>
      <bottom style="hair">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31">
    <xf numFmtId="0" fontId="0" fillId="0" borderId="0" xfId="0"/>
    <xf numFmtId="0" fontId="4" fillId="0" borderId="0" xfId="0" applyFont="1"/>
    <xf numFmtId="0" fontId="4" fillId="0" borderId="0" xfId="0" applyFont="1" applyAlignment="1">
      <alignment vertical="center"/>
    </xf>
    <xf numFmtId="0" fontId="3" fillId="0" borderId="0" xfId="0" applyFont="1" applyAlignment="1">
      <alignment vertical="center"/>
    </xf>
    <xf numFmtId="3" fontId="4" fillId="0" borderId="0" xfId="0" applyNumberFormat="1" applyFont="1" applyAlignment="1">
      <alignment vertical="center"/>
    </xf>
    <xf numFmtId="49" fontId="4" fillId="0" borderId="0" xfId="0" applyNumberFormat="1" applyFont="1" applyAlignment="1">
      <alignment horizontal="center" vertical="center"/>
    </xf>
    <xf numFmtId="0" fontId="3" fillId="0" borderId="0" xfId="0" applyFont="1" applyAlignment="1">
      <alignment horizontal="right" vertical="center"/>
    </xf>
    <xf numFmtId="3" fontId="3" fillId="0" borderId="0" xfId="0" applyNumberFormat="1" applyFont="1" applyAlignment="1">
      <alignment vertical="center"/>
    </xf>
    <xf numFmtId="3" fontId="7" fillId="0" borderId="0" xfId="0" applyNumberFormat="1" applyFont="1" applyAlignment="1">
      <alignment horizontal="left" vertical="center"/>
    </xf>
    <xf numFmtId="3" fontId="3" fillId="0" borderId="0" xfId="0" applyNumberFormat="1" applyFont="1" applyAlignment="1">
      <alignment horizontal="right" vertical="center"/>
    </xf>
    <xf numFmtId="0" fontId="7" fillId="0" borderId="0" xfId="0" applyFont="1"/>
    <xf numFmtId="0" fontId="8" fillId="0" borderId="0" xfId="1" applyFont="1" applyAlignment="1" applyProtection="1"/>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11" fillId="0" borderId="0" xfId="0" applyNumberFormat="1" applyFont="1" applyAlignment="1">
      <alignment horizontal="left" vertical="center"/>
    </xf>
    <xf numFmtId="4" fontId="11" fillId="0" borderId="0" xfId="0" applyNumberFormat="1" applyFont="1" applyAlignment="1">
      <alignment vertical="center"/>
    </xf>
    <xf numFmtId="0" fontId="11" fillId="0" borderId="0" xfId="0" applyFont="1" applyAlignment="1">
      <alignment vertical="center"/>
    </xf>
    <xf numFmtId="3" fontId="5" fillId="2" borderId="6" xfId="0" applyNumberFormat="1" applyFont="1" applyFill="1" applyBorder="1" applyAlignment="1">
      <alignment horizontal="center" vertical="center" wrapText="1"/>
    </xf>
    <xf numFmtId="4" fontId="11" fillId="0" borderId="0" xfId="0" applyNumberFormat="1" applyFont="1" applyAlignment="1">
      <alignment horizontal="center" vertical="center"/>
    </xf>
    <xf numFmtId="3" fontId="4" fillId="0" borderId="0" xfId="0" applyNumberFormat="1" applyFont="1" applyAlignment="1">
      <alignment horizontal="center" vertical="center"/>
    </xf>
    <xf numFmtId="3" fontId="3" fillId="0" borderId="0" xfId="0" applyNumberFormat="1" applyFont="1" applyAlignment="1">
      <alignment horizontal="center" vertical="center"/>
    </xf>
    <xf numFmtId="3" fontId="7" fillId="0" borderId="0" xfId="0" applyNumberFormat="1" applyFont="1" applyAlignment="1">
      <alignment horizontal="center" vertical="center"/>
    </xf>
    <xf numFmtId="4" fontId="4" fillId="0" borderId="4" xfId="0" applyNumberFormat="1" applyFont="1" applyBorder="1" applyAlignment="1">
      <alignment horizontal="right" vertical="center"/>
    </xf>
    <xf numFmtId="4" fontId="4" fillId="0" borderId="6" xfId="0" applyNumberFormat="1" applyFont="1" applyBorder="1" applyAlignment="1">
      <alignment horizontal="right" vertical="center"/>
    </xf>
    <xf numFmtId="4" fontId="4" fillId="0" borderId="4" xfId="0" quotePrefix="1" applyNumberFormat="1" applyFont="1" applyBorder="1" applyAlignment="1">
      <alignment horizontal="right" vertical="center"/>
    </xf>
    <xf numFmtId="3" fontId="5" fillId="2" borderId="3" xfId="0" applyNumberFormat="1" applyFont="1" applyFill="1" applyBorder="1" applyAlignment="1">
      <alignment horizontal="center" vertical="center" wrapText="1"/>
    </xf>
    <xf numFmtId="4" fontId="4" fillId="0" borderId="7" xfId="0" quotePrefix="1" applyNumberFormat="1" applyFont="1" applyBorder="1" applyAlignment="1">
      <alignment horizontal="right" vertical="center"/>
    </xf>
    <xf numFmtId="4" fontId="3" fillId="0" borderId="17" xfId="0" applyNumberFormat="1" applyFont="1" applyBorder="1" applyAlignment="1">
      <alignment horizontal="right" vertical="center" wrapText="1"/>
    </xf>
    <xf numFmtId="4" fontId="4" fillId="0" borderId="3" xfId="0" quotePrefix="1" applyNumberFormat="1" applyFont="1" applyBorder="1" applyAlignment="1">
      <alignment horizontal="right" vertical="center"/>
    </xf>
    <xf numFmtId="4" fontId="4" fillId="0" borderId="6" xfId="0" quotePrefix="1" applyNumberFormat="1" applyFont="1" applyBorder="1" applyAlignment="1">
      <alignment horizontal="right" vertical="center"/>
    </xf>
    <xf numFmtId="49" fontId="3" fillId="0" borderId="0" xfId="0" applyNumberFormat="1" applyFont="1" applyAlignment="1">
      <alignment horizontal="left" vertical="center"/>
    </xf>
    <xf numFmtId="49" fontId="4" fillId="0" borderId="0" xfId="0" applyNumberFormat="1" applyFont="1" applyAlignment="1">
      <alignment horizontal="left" vertical="center"/>
    </xf>
    <xf numFmtId="0" fontId="12" fillId="0" borderId="0" xfId="0" applyFont="1" applyAlignment="1">
      <alignment vertical="center"/>
    </xf>
    <xf numFmtId="4" fontId="3" fillId="3" borderId="12" xfId="0" applyNumberFormat="1" applyFont="1" applyFill="1" applyBorder="1" applyAlignment="1">
      <alignment horizontal="right" vertical="center" wrapText="1"/>
    </xf>
    <xf numFmtId="4" fontId="3" fillId="3" borderId="13" xfId="0" applyNumberFormat="1" applyFont="1" applyFill="1" applyBorder="1" applyAlignment="1">
      <alignment horizontal="right" vertical="center" wrapText="1"/>
    </xf>
    <xf numFmtId="4" fontId="3" fillId="3" borderId="12" xfId="0" applyNumberFormat="1" applyFont="1" applyFill="1" applyBorder="1" applyAlignment="1">
      <alignment vertical="center" wrapText="1"/>
    </xf>
    <xf numFmtId="4" fontId="3" fillId="3" borderId="18" xfId="0" applyNumberFormat="1" applyFont="1" applyFill="1" applyBorder="1" applyAlignment="1">
      <alignment horizontal="right" vertical="center" wrapText="1"/>
    </xf>
    <xf numFmtId="4" fontId="3" fillId="3" borderId="20" xfId="0" applyNumberFormat="1" applyFont="1" applyFill="1" applyBorder="1" applyAlignment="1">
      <alignment horizontal="right" vertical="center" wrapText="1"/>
    </xf>
    <xf numFmtId="4" fontId="4" fillId="0" borderId="3" xfId="0" quotePrefix="1" applyNumberFormat="1" applyFont="1" applyBorder="1" applyAlignment="1">
      <alignment horizontal="right" vertical="center" wrapText="1"/>
    </xf>
    <xf numFmtId="3" fontId="4" fillId="0" borderId="0" xfId="0" applyNumberFormat="1" applyFont="1" applyAlignment="1">
      <alignment horizontal="center" vertical="top"/>
    </xf>
    <xf numFmtId="4" fontId="3" fillId="3" borderId="17" xfId="0" applyNumberFormat="1" applyFont="1" applyFill="1" applyBorder="1" applyAlignment="1">
      <alignment vertical="center" wrapText="1"/>
    </xf>
    <xf numFmtId="4" fontId="3" fillId="3" borderId="13" xfId="0" applyNumberFormat="1" applyFont="1" applyFill="1" applyBorder="1" applyAlignment="1">
      <alignment vertical="center" wrapText="1"/>
    </xf>
    <xf numFmtId="4" fontId="3" fillId="0" borderId="0" xfId="0" applyNumberFormat="1" applyFont="1" applyAlignment="1">
      <alignment horizontal="right" vertical="center"/>
    </xf>
    <xf numFmtId="4" fontId="3" fillId="0" borderId="0" xfId="0" applyNumberFormat="1" applyFont="1" applyAlignment="1">
      <alignment vertical="center"/>
    </xf>
    <xf numFmtId="49" fontId="4" fillId="0" borderId="0" xfId="0" applyNumberFormat="1" applyFont="1" applyAlignment="1">
      <alignment horizontal="justify" vertical="top" wrapText="1"/>
    </xf>
    <xf numFmtId="49" fontId="4" fillId="0" borderId="0" xfId="0" applyNumberFormat="1" applyFont="1" applyAlignment="1">
      <alignment horizontal="left" vertical="top"/>
    </xf>
    <xf numFmtId="4" fontId="4" fillId="0" borderId="22" xfId="0" quotePrefix="1" applyNumberFormat="1" applyFont="1" applyBorder="1" applyAlignment="1">
      <alignment horizontal="right" vertical="center"/>
    </xf>
    <xf numFmtId="4" fontId="3" fillId="3" borderId="17" xfId="0" applyNumberFormat="1" applyFont="1" applyFill="1" applyBorder="1" applyAlignment="1">
      <alignment horizontal="right" vertical="center" wrapText="1"/>
    </xf>
    <xf numFmtId="4" fontId="4" fillId="0" borderId="28" xfId="0" quotePrefix="1" applyNumberFormat="1" applyFont="1" applyBorder="1" applyAlignment="1">
      <alignment horizontal="right" vertical="center"/>
    </xf>
    <xf numFmtId="4" fontId="4" fillId="0" borderId="10" xfId="0" quotePrefix="1" applyNumberFormat="1" applyFont="1" applyBorder="1" applyAlignment="1">
      <alignment horizontal="right" vertical="center"/>
    </xf>
    <xf numFmtId="3" fontId="5" fillId="2" borderId="33" xfId="0" applyNumberFormat="1" applyFont="1" applyFill="1" applyBorder="1" applyAlignment="1">
      <alignment horizontal="center" vertical="center" wrapText="1"/>
    </xf>
    <xf numFmtId="4" fontId="4" fillId="0" borderId="34" xfId="0" applyNumberFormat="1" applyFont="1" applyBorder="1" applyAlignment="1">
      <alignment horizontal="right" vertical="center"/>
    </xf>
    <xf numFmtId="4" fontId="4" fillId="0" borderId="33" xfId="0" applyNumberFormat="1" applyFont="1" applyBorder="1" applyAlignment="1">
      <alignment horizontal="right" vertical="center"/>
    </xf>
    <xf numFmtId="3" fontId="4" fillId="0" borderId="2" xfId="0" applyNumberFormat="1" applyFont="1" applyBorder="1" applyAlignment="1">
      <alignment horizontal="center" vertical="center"/>
    </xf>
    <xf numFmtId="4" fontId="3" fillId="3" borderId="42" xfId="0" applyNumberFormat="1" applyFont="1" applyFill="1" applyBorder="1" applyAlignment="1">
      <alignment horizontal="right" vertical="center" wrapText="1"/>
    </xf>
    <xf numFmtId="4" fontId="4" fillId="0" borderId="24" xfId="0" applyNumberFormat="1" applyFont="1" applyBorder="1" applyAlignment="1">
      <alignment horizontal="right" vertical="center"/>
    </xf>
    <xf numFmtId="4" fontId="4" fillId="0" borderId="8" xfId="0" quotePrefix="1" applyNumberFormat="1" applyFont="1" applyBorder="1" applyAlignment="1">
      <alignment horizontal="right" vertical="center"/>
    </xf>
    <xf numFmtId="4" fontId="3" fillId="3" borderId="9" xfId="0" applyNumberFormat="1" applyFont="1" applyFill="1" applyBorder="1" applyAlignment="1">
      <alignment horizontal="right" vertical="center" wrapText="1"/>
    </xf>
    <xf numFmtId="3" fontId="4" fillId="0" borderId="21" xfId="0" applyNumberFormat="1" applyFont="1" applyBorder="1" applyAlignment="1">
      <alignment horizontal="center" vertical="center"/>
    </xf>
    <xf numFmtId="4" fontId="4" fillId="0" borderId="35" xfId="0" applyNumberFormat="1" applyFont="1" applyBorder="1" applyAlignment="1">
      <alignment horizontal="right" vertical="center" wrapText="1"/>
    </xf>
    <xf numFmtId="4" fontId="4" fillId="0" borderId="26" xfId="0" applyNumberFormat="1" applyFont="1" applyBorder="1" applyAlignment="1">
      <alignment horizontal="right" vertical="center" wrapText="1"/>
    </xf>
    <xf numFmtId="4" fontId="4" fillId="0" borderId="26" xfId="0" quotePrefix="1" applyNumberFormat="1" applyFont="1" applyBorder="1" applyAlignment="1">
      <alignment horizontal="right" vertical="center" wrapText="1"/>
    </xf>
    <xf numFmtId="4" fontId="4" fillId="0" borderId="22" xfId="0" quotePrefix="1" applyNumberFormat="1" applyFont="1" applyBorder="1" applyAlignment="1">
      <alignment horizontal="right" vertical="center" wrapText="1"/>
    </xf>
    <xf numFmtId="3" fontId="15" fillId="0" borderId="36" xfId="0" applyNumberFormat="1" applyFont="1" applyBorder="1" applyAlignment="1">
      <alignment horizontal="center" vertical="center"/>
    </xf>
    <xf numFmtId="4" fontId="4" fillId="0" borderId="40" xfId="0" applyNumberFormat="1" applyFont="1" applyBorder="1" applyAlignment="1">
      <alignment horizontal="right" vertical="center" wrapText="1"/>
    </xf>
    <xf numFmtId="4" fontId="4" fillId="0" borderId="39" xfId="0" quotePrefix="1" applyNumberFormat="1" applyFont="1" applyBorder="1" applyAlignment="1">
      <alignment horizontal="right" vertical="center" wrapText="1"/>
    </xf>
    <xf numFmtId="4" fontId="4" fillId="0" borderId="41" xfId="0" quotePrefix="1" applyNumberFormat="1" applyFont="1" applyBorder="1" applyAlignment="1">
      <alignment horizontal="right" vertical="center" wrapText="1"/>
    </xf>
    <xf numFmtId="4" fontId="4" fillId="0" borderId="22" xfId="0" applyNumberFormat="1" applyFont="1" applyBorder="1" applyAlignment="1">
      <alignment horizontal="right" vertical="center" wrapText="1"/>
    </xf>
    <xf numFmtId="4" fontId="4" fillId="0" borderId="34" xfId="0" applyNumberFormat="1" applyFont="1" applyBorder="1" applyAlignment="1">
      <alignment horizontal="right" vertical="center" wrapText="1"/>
    </xf>
    <xf numFmtId="4" fontId="4" fillId="0" borderId="4" xfId="0" quotePrefix="1" applyNumberFormat="1" applyFont="1" applyBorder="1" applyAlignment="1">
      <alignment horizontal="right" vertical="center" wrapText="1"/>
    </xf>
    <xf numFmtId="4" fontId="4" fillId="0" borderId="7" xfId="0" quotePrefix="1" applyNumberFormat="1" applyFont="1" applyBorder="1" applyAlignment="1">
      <alignment horizontal="right" vertical="center" wrapText="1"/>
    </xf>
    <xf numFmtId="4" fontId="4" fillId="0" borderId="33" xfId="0" applyNumberFormat="1" applyFont="1" applyBorder="1" applyAlignment="1">
      <alignment horizontal="right" vertical="center" wrapText="1"/>
    </xf>
    <xf numFmtId="4" fontId="4" fillId="0" borderId="6" xfId="0" quotePrefix="1" applyNumberFormat="1" applyFont="1" applyBorder="1" applyAlignment="1">
      <alignment horizontal="right" vertical="center" wrapText="1"/>
    </xf>
    <xf numFmtId="4" fontId="4" fillId="2" borderId="4" xfId="0" applyNumberFormat="1" applyFont="1" applyFill="1" applyBorder="1" applyAlignment="1">
      <alignment horizontal="right" vertical="center"/>
    </xf>
    <xf numFmtId="4" fontId="4" fillId="2" borderId="7" xfId="0" applyNumberFormat="1" applyFont="1" applyFill="1" applyBorder="1" applyAlignment="1">
      <alignment horizontal="right" vertical="center"/>
    </xf>
    <xf numFmtId="4" fontId="4" fillId="2" borderId="6" xfId="0" applyNumberFormat="1" applyFont="1" applyFill="1" applyBorder="1" applyAlignment="1">
      <alignment horizontal="right" vertical="center"/>
    </xf>
    <xf numFmtId="4" fontId="4" fillId="2" borderId="3" xfId="0" applyNumberFormat="1" applyFont="1" applyFill="1" applyBorder="1" applyAlignment="1">
      <alignment horizontal="right" vertical="center"/>
    </xf>
    <xf numFmtId="4" fontId="3" fillId="2" borderId="12" xfId="0" applyNumberFormat="1" applyFont="1" applyFill="1" applyBorder="1" applyAlignment="1">
      <alignment horizontal="right" vertical="center" wrapText="1"/>
    </xf>
    <xf numFmtId="4" fontId="3" fillId="2" borderId="13" xfId="0" applyNumberFormat="1" applyFont="1" applyFill="1" applyBorder="1" applyAlignment="1">
      <alignment horizontal="right" vertical="center" wrapText="1"/>
    </xf>
    <xf numFmtId="49" fontId="4" fillId="2" borderId="2" xfId="0" applyNumberFormat="1" applyFont="1" applyFill="1" applyBorder="1" applyAlignment="1">
      <alignment horizontal="center" vertical="center"/>
    </xf>
    <xf numFmtId="49" fontId="15" fillId="2" borderId="5" xfId="0" applyNumberFormat="1" applyFont="1" applyFill="1" applyBorder="1" applyAlignment="1">
      <alignment horizontal="center" vertical="center"/>
    </xf>
    <xf numFmtId="4" fontId="3" fillId="3" borderId="50" xfId="0" applyNumberFormat="1" applyFont="1" applyFill="1" applyBorder="1" applyAlignment="1">
      <alignment horizontal="right" vertical="center" wrapText="1"/>
    </xf>
    <xf numFmtId="4" fontId="3" fillId="3" borderId="44" xfId="0" applyNumberFormat="1" applyFont="1" applyFill="1" applyBorder="1" applyAlignment="1">
      <alignment horizontal="right" vertical="center" wrapText="1"/>
    </xf>
    <xf numFmtId="3" fontId="5" fillId="2" borderId="39" xfId="0" applyNumberFormat="1" applyFont="1" applyFill="1" applyBorder="1" applyAlignment="1">
      <alignment horizontal="center" vertical="center" wrapText="1"/>
    </xf>
    <xf numFmtId="3" fontId="5" fillId="2" borderId="41" xfId="0" applyNumberFormat="1" applyFont="1" applyFill="1" applyBorder="1" applyAlignment="1">
      <alignment horizontal="center" vertical="center" wrapText="1"/>
    </xf>
    <xf numFmtId="4" fontId="4" fillId="0" borderId="26" xfId="0" applyNumberFormat="1" applyFont="1" applyBorder="1" applyAlignment="1">
      <alignment horizontal="right" vertical="center"/>
    </xf>
    <xf numFmtId="3" fontId="15" fillId="0" borderId="5" xfId="0" applyNumberFormat="1" applyFont="1" applyBorder="1" applyAlignment="1">
      <alignment horizontal="center" vertical="center"/>
    </xf>
    <xf numFmtId="4" fontId="4" fillId="0" borderId="4" xfId="0" applyNumberFormat="1" applyFont="1" applyBorder="1" applyAlignment="1">
      <alignment horizontal="right" vertical="center" wrapText="1"/>
    </xf>
    <xf numFmtId="4" fontId="4" fillId="0" borderId="7" xfId="0" applyNumberFormat="1" applyFont="1" applyBorder="1" applyAlignment="1">
      <alignment horizontal="right" vertical="center" wrapText="1"/>
    </xf>
    <xf numFmtId="4" fontId="3" fillId="3" borderId="43" xfId="0" applyNumberFormat="1" applyFont="1" applyFill="1" applyBorder="1" applyAlignment="1">
      <alignment horizontal="right" vertical="center" wrapText="1"/>
    </xf>
    <xf numFmtId="4" fontId="4" fillId="0" borderId="8" xfId="0" quotePrefix="1" applyNumberFormat="1" applyFont="1" applyBorder="1" applyAlignment="1">
      <alignment horizontal="right" vertical="center" wrapText="1"/>
    </xf>
    <xf numFmtId="4" fontId="3" fillId="2" borderId="12" xfId="0" applyNumberFormat="1" applyFont="1" applyFill="1" applyBorder="1" applyAlignment="1">
      <alignment vertical="center" wrapText="1"/>
    </xf>
    <xf numFmtId="4" fontId="3" fillId="2" borderId="13" xfId="0" applyNumberFormat="1" applyFont="1" applyFill="1" applyBorder="1" applyAlignment="1">
      <alignment vertical="center" wrapText="1"/>
    </xf>
    <xf numFmtId="49" fontId="3" fillId="2" borderId="5" xfId="0" applyNumberFormat="1" applyFont="1" applyFill="1" applyBorder="1" applyAlignment="1">
      <alignment horizontal="center" vertical="center"/>
    </xf>
    <xf numFmtId="4" fontId="4" fillId="0" borderId="3" xfId="0" applyNumberFormat="1" applyFont="1" applyBorder="1" applyAlignment="1">
      <alignment horizontal="right" vertical="center"/>
    </xf>
    <xf numFmtId="4" fontId="3" fillId="3" borderId="45" xfId="0" applyNumberFormat="1" applyFont="1" applyFill="1" applyBorder="1" applyAlignment="1">
      <alignment vertical="center" wrapText="1"/>
    </xf>
    <xf numFmtId="3" fontId="3" fillId="2" borderId="2" xfId="0" applyNumberFormat="1"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4" fontId="4" fillId="0" borderId="6" xfId="0" applyNumberFormat="1" applyFont="1" applyBorder="1" applyAlignment="1">
      <alignment horizontal="right" vertical="center" wrapText="1"/>
    </xf>
    <xf numFmtId="4" fontId="4" fillId="2" borderId="7" xfId="0" quotePrefix="1" applyNumberFormat="1" applyFont="1" applyFill="1" applyBorder="1" applyAlignment="1">
      <alignment horizontal="right" vertical="center"/>
    </xf>
    <xf numFmtId="4" fontId="4" fillId="2" borderId="3" xfId="0" quotePrefix="1" applyNumberFormat="1" applyFont="1" applyFill="1" applyBorder="1" applyAlignment="1">
      <alignment horizontal="right" vertical="center"/>
    </xf>
    <xf numFmtId="49" fontId="4" fillId="2" borderId="5" xfId="0" applyNumberFormat="1" applyFont="1" applyFill="1" applyBorder="1" applyAlignment="1">
      <alignment horizontal="center" vertical="center"/>
    </xf>
    <xf numFmtId="3" fontId="15" fillId="0" borderId="1" xfId="0" applyNumberFormat="1" applyFont="1" applyBorder="1" applyAlignment="1">
      <alignment horizontal="center" vertical="center" wrapText="1"/>
    </xf>
    <xf numFmtId="3" fontId="4" fillId="0" borderId="2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15" fillId="0" borderId="5" xfId="0" applyNumberFormat="1" applyFont="1" applyBorder="1" applyAlignment="1">
      <alignment horizontal="center" vertical="center" wrapText="1"/>
    </xf>
    <xf numFmtId="4" fontId="3" fillId="3" borderId="9" xfId="0" applyNumberFormat="1" applyFont="1" applyFill="1" applyBorder="1" applyAlignment="1">
      <alignment vertical="center" wrapText="1"/>
    </xf>
    <xf numFmtId="4" fontId="4" fillId="0" borderId="30" xfId="0" applyNumberFormat="1" applyFont="1" applyBorder="1" applyAlignment="1">
      <alignment horizontal="right" vertical="center"/>
    </xf>
    <xf numFmtId="4" fontId="4" fillId="0" borderId="4" xfId="0" applyNumberFormat="1" applyFont="1" applyBorder="1" applyAlignment="1">
      <alignment vertical="center"/>
    </xf>
    <xf numFmtId="4" fontId="3" fillId="0" borderId="45" xfId="0" applyNumberFormat="1" applyFont="1" applyBorder="1" applyAlignment="1">
      <alignment horizontal="right" vertical="center" wrapText="1"/>
    </xf>
    <xf numFmtId="49" fontId="4" fillId="0" borderId="16" xfId="0" applyNumberFormat="1" applyFont="1" applyBorder="1" applyAlignment="1">
      <alignment horizontal="center" vertical="center" wrapText="1"/>
    </xf>
    <xf numFmtId="49" fontId="15" fillId="0" borderId="16"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4" fontId="3" fillId="0" borderId="12" xfId="0" applyNumberFormat="1" applyFont="1" applyBorder="1" applyAlignment="1">
      <alignment horizontal="right" vertical="center" wrapText="1"/>
    </xf>
    <xf numFmtId="49" fontId="15" fillId="0" borderId="23" xfId="0" applyNumberFormat="1" applyFont="1" applyBorder="1" applyAlignment="1">
      <alignment horizontal="center" vertical="center" wrapText="1"/>
    </xf>
    <xf numFmtId="4" fontId="3" fillId="0" borderId="9" xfId="0" applyNumberFormat="1" applyFont="1" applyBorder="1" applyAlignment="1">
      <alignment horizontal="right" vertical="center" wrapText="1"/>
    </xf>
    <xf numFmtId="49" fontId="15" fillId="0" borderId="51" xfId="0" applyNumberFormat="1" applyFont="1" applyBorder="1" applyAlignment="1">
      <alignment horizontal="center" vertical="center" wrapText="1"/>
    </xf>
    <xf numFmtId="4" fontId="3" fillId="0" borderId="42" xfId="0" applyNumberFormat="1" applyFont="1" applyBorder="1" applyAlignment="1">
      <alignment horizontal="right" vertical="center" wrapText="1"/>
    </xf>
    <xf numFmtId="4" fontId="3" fillId="0" borderId="13" xfId="0" applyNumberFormat="1" applyFont="1" applyBorder="1" applyAlignment="1">
      <alignment horizontal="right" vertical="center" wrapText="1"/>
    </xf>
    <xf numFmtId="49" fontId="4" fillId="2" borderId="14"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xf>
    <xf numFmtId="4" fontId="3" fillId="3" borderId="53" xfId="0" applyNumberFormat="1" applyFont="1" applyFill="1" applyBorder="1" applyAlignment="1">
      <alignment vertical="center" wrapText="1"/>
    </xf>
    <xf numFmtId="3" fontId="4" fillId="0" borderId="1" xfId="0" applyNumberFormat="1" applyFont="1" applyBorder="1" applyAlignment="1">
      <alignment horizontal="center" vertical="center"/>
    </xf>
    <xf numFmtId="4" fontId="4" fillId="0" borderId="54" xfId="0" applyNumberFormat="1" applyFont="1" applyBorder="1" applyAlignment="1">
      <alignment vertical="center"/>
    </xf>
    <xf numFmtId="4" fontId="4" fillId="0" borderId="55" xfId="0" quotePrefix="1" applyNumberFormat="1" applyFont="1" applyBorder="1" applyAlignment="1">
      <alignment horizontal="right" vertical="center"/>
    </xf>
    <xf numFmtId="4" fontId="4" fillId="0" borderId="54" xfId="0" applyNumberFormat="1" applyFont="1" applyBorder="1" applyAlignment="1">
      <alignment vertical="center" wrapText="1"/>
    </xf>
    <xf numFmtId="4" fontId="4" fillId="0" borderId="55" xfId="0" quotePrefix="1" applyNumberFormat="1" applyFont="1" applyBorder="1" applyAlignment="1">
      <alignment horizontal="right" vertical="center" wrapText="1"/>
    </xf>
    <xf numFmtId="4" fontId="4" fillId="0" borderId="54" xfId="0" quotePrefix="1" applyNumberFormat="1" applyFont="1" applyBorder="1" applyAlignment="1">
      <alignment horizontal="right" vertical="center"/>
    </xf>
    <xf numFmtId="3" fontId="15" fillId="0" borderId="1" xfId="0" applyNumberFormat="1" applyFont="1" applyBorder="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top" wrapText="1"/>
    </xf>
    <xf numFmtId="49" fontId="3" fillId="2" borderId="49" xfId="0" applyNumberFormat="1" applyFont="1" applyFill="1" applyBorder="1" applyAlignment="1">
      <alignment horizontal="left" vertical="center"/>
    </xf>
    <xf numFmtId="49" fontId="3" fillId="2" borderId="31" xfId="0" applyNumberFormat="1" applyFont="1" applyFill="1" applyBorder="1" applyAlignment="1">
      <alignment horizontal="left" vertical="center"/>
    </xf>
    <xf numFmtId="49" fontId="3" fillId="2" borderId="23" xfId="0" applyNumberFormat="1" applyFont="1" applyFill="1" applyBorder="1" applyAlignment="1">
      <alignment horizontal="left" vertical="center"/>
    </xf>
    <xf numFmtId="49" fontId="3" fillId="2" borderId="32" xfId="0" applyNumberFormat="1" applyFont="1" applyFill="1" applyBorder="1" applyAlignment="1">
      <alignment horizontal="left" vertical="center"/>
    </xf>
    <xf numFmtId="3" fontId="4" fillId="0" borderId="7" xfId="0" applyNumberFormat="1" applyFont="1" applyBorder="1" applyAlignment="1">
      <alignment horizontal="center" vertical="center"/>
    </xf>
    <xf numFmtId="3" fontId="4" fillId="0" borderId="3"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27"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2"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28" xfId="0" applyNumberFormat="1" applyFont="1" applyBorder="1" applyAlignment="1">
      <alignment horizontal="left" vertical="center" wrapText="1"/>
    </xf>
    <xf numFmtId="49" fontId="4" fillId="0" borderId="30"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45" xfId="0" applyNumberFormat="1" applyFont="1" applyBorder="1" applyAlignment="1">
      <alignment horizontal="center" vertical="center"/>
    </xf>
    <xf numFmtId="3" fontId="4" fillId="0" borderId="10" xfId="0" applyNumberFormat="1" applyFont="1" applyBorder="1" applyAlignment="1">
      <alignment horizontal="center" vertical="center"/>
    </xf>
    <xf numFmtId="3" fontId="4" fillId="0" borderId="8" xfId="0" applyNumberFormat="1" applyFont="1" applyBorder="1" applyAlignment="1">
      <alignment horizontal="center" vertical="center"/>
    </xf>
    <xf numFmtId="3" fontId="4" fillId="0" borderId="48" xfId="0" applyNumberFormat="1" applyFont="1" applyBorder="1" applyAlignment="1">
      <alignment horizontal="center" vertical="center"/>
    </xf>
    <xf numFmtId="49" fontId="4" fillId="0" borderId="46" xfId="0" applyNumberFormat="1" applyFont="1" applyBorder="1" applyAlignment="1">
      <alignment horizontal="left" vertical="center" wrapText="1"/>
    </xf>
    <xf numFmtId="49" fontId="4" fillId="0" borderId="47" xfId="0" applyNumberFormat="1" applyFont="1" applyBorder="1" applyAlignment="1">
      <alignment horizontal="left" vertical="center" wrapText="1"/>
    </xf>
    <xf numFmtId="3" fontId="13" fillId="0" borderId="10" xfId="0" applyNumberFormat="1" applyFont="1" applyBorder="1" applyAlignment="1">
      <alignment horizontal="center" vertical="center"/>
    </xf>
    <xf numFmtId="3" fontId="13" fillId="0" borderId="8" xfId="0" applyNumberFormat="1" applyFont="1" applyBorder="1" applyAlignment="1">
      <alignment horizontal="center" vertical="center"/>
    </xf>
    <xf numFmtId="0" fontId="3" fillId="2" borderId="1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9" xfId="0" applyFont="1" applyFill="1" applyBorder="1" applyAlignment="1">
      <alignment horizontal="center" vertical="center"/>
    </xf>
    <xf numFmtId="0" fontId="3" fillId="2" borderId="18" xfId="0" applyFont="1" applyFill="1" applyBorder="1" applyAlignment="1">
      <alignment horizontal="center" vertical="center"/>
    </xf>
    <xf numFmtId="49" fontId="4" fillId="0" borderId="0" xfId="0" applyNumberFormat="1" applyFont="1" applyAlignment="1">
      <alignment horizontal="justify" vertical="top" wrapText="1"/>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3" fontId="3" fillId="2" borderId="29" xfId="0" applyNumberFormat="1" applyFont="1" applyFill="1" applyBorder="1" applyAlignment="1">
      <alignment horizontal="center" vertical="center" wrapText="1"/>
    </xf>
    <xf numFmtId="3" fontId="3" fillId="2" borderId="25" xfId="0" applyNumberFormat="1" applyFont="1" applyFill="1" applyBorder="1" applyAlignment="1">
      <alignment horizontal="center" vertical="center" wrapText="1"/>
    </xf>
    <xf numFmtId="3" fontId="4" fillId="0" borderId="29" xfId="0" applyNumberFormat="1" applyFont="1" applyBorder="1" applyAlignment="1">
      <alignment horizontal="center" vertical="center"/>
    </xf>
    <xf numFmtId="3" fontId="4" fillId="0" borderId="25" xfId="0" applyNumberFormat="1" applyFont="1" applyBorder="1" applyAlignment="1">
      <alignment horizontal="center" vertical="center"/>
    </xf>
    <xf numFmtId="3" fontId="3" fillId="2" borderId="27" xfId="0" applyNumberFormat="1" applyFont="1" applyFill="1" applyBorder="1" applyAlignment="1">
      <alignment horizontal="center" vertical="center" wrapText="1"/>
    </xf>
    <xf numFmtId="3" fontId="3" fillId="2" borderId="36" xfId="0" applyNumberFormat="1" applyFont="1" applyFill="1" applyBorder="1" applyAlignment="1">
      <alignment horizontal="center" vertical="center" wrapText="1"/>
    </xf>
    <xf numFmtId="49" fontId="4" fillId="0" borderId="0" xfId="0" applyNumberFormat="1" applyFont="1" applyAlignment="1">
      <alignment horizontal="center" vertical="top"/>
    </xf>
    <xf numFmtId="49" fontId="4" fillId="0" borderId="49"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0" xfId="0" applyNumberFormat="1" applyFont="1" applyAlignment="1">
      <alignment vertical="top"/>
    </xf>
    <xf numFmtId="0" fontId="4" fillId="0" borderId="0" xfId="0" applyFont="1" applyAlignment="1">
      <alignment horizontal="justify" vertical="top" wrapText="1"/>
    </xf>
    <xf numFmtId="49" fontId="4" fillId="0" borderId="0" xfId="0" applyNumberFormat="1" applyFont="1" applyAlignment="1">
      <alignment horizontal="left" vertical="top"/>
    </xf>
    <xf numFmtId="3" fontId="3" fillId="2" borderId="46" xfId="0" applyNumberFormat="1"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3" fontId="3" fillId="2" borderId="10" xfId="0" applyNumberFormat="1" applyFont="1" applyFill="1" applyBorder="1" applyAlignment="1">
      <alignment horizontal="center" vertical="center" wrapText="1"/>
    </xf>
    <xf numFmtId="3" fontId="3" fillId="2" borderId="48"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49" fontId="4" fillId="0" borderId="21" xfId="0" applyNumberFormat="1" applyFont="1" applyBorder="1" applyAlignment="1">
      <alignment horizontal="left" vertical="center" wrapText="1"/>
    </xf>
    <xf numFmtId="49" fontId="4" fillId="0" borderId="26" xfId="0" applyNumberFormat="1" applyFont="1" applyBorder="1" applyAlignment="1">
      <alignment horizontal="left" vertical="center" wrapText="1"/>
    </xf>
    <xf numFmtId="49" fontId="3" fillId="2" borderId="52" xfId="0" applyNumberFormat="1" applyFont="1" applyFill="1" applyBorder="1" applyAlignment="1">
      <alignment horizontal="left" vertical="center"/>
    </xf>
    <xf numFmtId="49" fontId="3" fillId="2" borderId="44" xfId="0" applyNumberFormat="1" applyFont="1" applyFill="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49" fontId="4" fillId="0" borderId="51" xfId="0" applyNumberFormat="1" applyFont="1" applyBorder="1" applyAlignment="1">
      <alignment horizontal="center" vertical="center"/>
    </xf>
    <xf numFmtId="49" fontId="4" fillId="0" borderId="0" xfId="0" applyNumberFormat="1" applyFont="1" applyAlignment="1">
      <alignment horizontal="center" vertical="center"/>
    </xf>
    <xf numFmtId="49" fontId="3" fillId="0" borderId="0" xfId="0" applyNumberFormat="1" applyFont="1" applyAlignment="1">
      <alignment horizontal="center" vertical="center"/>
    </xf>
    <xf numFmtId="3" fontId="4" fillId="0" borderId="0" xfId="0" applyNumberFormat="1" applyFont="1" applyAlignment="1">
      <alignment horizontal="justify" vertical="top" wrapText="1"/>
    </xf>
    <xf numFmtId="3" fontId="4" fillId="0" borderId="0" xfId="0" applyNumberFormat="1" applyFont="1" applyAlignment="1">
      <alignment horizontal="center" vertical="top"/>
    </xf>
    <xf numFmtId="3" fontId="3" fillId="2" borderId="8"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3" fontId="4" fillId="0" borderId="10"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48" xfId="0" applyNumberFormat="1" applyFont="1" applyBorder="1" applyAlignment="1">
      <alignment horizontal="center" vertical="center" wrapText="1"/>
    </xf>
    <xf numFmtId="0" fontId="4" fillId="0" borderId="49" xfId="0" applyFont="1" applyBorder="1" applyAlignment="1">
      <alignment horizontal="left" vertical="center" wrapText="1"/>
    </xf>
    <xf numFmtId="0" fontId="4" fillId="0" borderId="23" xfId="0" applyFont="1" applyBorder="1" applyAlignment="1">
      <alignment horizontal="left" vertical="center" wrapText="1"/>
    </xf>
    <xf numFmtId="49" fontId="4" fillId="0" borderId="31" xfId="0" applyNumberFormat="1" applyFont="1" applyBorder="1" applyAlignment="1">
      <alignment horizontal="left" vertical="center" wrapText="1"/>
    </xf>
    <xf numFmtId="49" fontId="4" fillId="0" borderId="32" xfId="0" applyNumberFormat="1" applyFont="1" applyBorder="1" applyAlignment="1">
      <alignment horizontal="left" vertical="center" wrapText="1"/>
    </xf>
    <xf numFmtId="3" fontId="4" fillId="0" borderId="52" xfId="0" applyNumberFormat="1" applyFont="1" applyBorder="1" applyAlignment="1">
      <alignment horizontal="left" vertical="center"/>
    </xf>
    <xf numFmtId="3" fontId="4" fillId="0" borderId="44" xfId="0" applyNumberFormat="1" applyFont="1" applyBorder="1" applyAlignment="1">
      <alignment horizontal="left" vertical="center"/>
    </xf>
    <xf numFmtId="49" fontId="4" fillId="0" borderId="0" xfId="0" applyNumberFormat="1" applyFont="1" applyAlignment="1">
      <alignment horizontal="left" vertical="top" wrapText="1"/>
    </xf>
    <xf numFmtId="0" fontId="4" fillId="0" borderId="28" xfId="0" applyFont="1" applyBorder="1" applyAlignment="1">
      <alignment horizontal="left" vertical="center" wrapText="1"/>
    </xf>
    <xf numFmtId="0" fontId="4" fillId="0" borderId="30" xfId="0" applyFont="1" applyBorder="1" applyAlignment="1">
      <alignment horizontal="left" vertical="center" wrapText="1"/>
    </xf>
    <xf numFmtId="49" fontId="4" fillId="0" borderId="1" xfId="0" applyNumberFormat="1" applyFont="1" applyBorder="1" applyAlignment="1">
      <alignment horizontal="left" vertical="center" wrapText="1"/>
    </xf>
    <xf numFmtId="49" fontId="4" fillId="0" borderId="54" xfId="0" applyNumberFormat="1" applyFont="1" applyBorder="1" applyAlignment="1">
      <alignment horizontal="left" vertical="center" wrapText="1"/>
    </xf>
    <xf numFmtId="3" fontId="4" fillId="0" borderId="41" xfId="0" applyNumberFormat="1" applyFont="1" applyBorder="1" applyAlignment="1">
      <alignment horizontal="center" vertical="center"/>
    </xf>
    <xf numFmtId="3" fontId="4" fillId="0" borderId="22" xfId="0" applyNumberFormat="1" applyFont="1" applyBorder="1" applyAlignment="1">
      <alignment horizontal="center" vertical="center"/>
    </xf>
    <xf numFmtId="3" fontId="4" fillId="0" borderId="55"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37" xfId="0" applyNumberFormat="1" applyFont="1" applyBorder="1" applyAlignment="1">
      <alignment horizontal="center" vertical="center"/>
    </xf>
    <xf numFmtId="49" fontId="4" fillId="0" borderId="45"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9" xfId="0" applyNumberFormat="1" applyFont="1" applyBorder="1" applyAlignment="1">
      <alignment horizontal="left" vertical="center" wrapText="1"/>
    </xf>
    <xf numFmtId="49" fontId="4" fillId="0" borderId="45"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0" fontId="4" fillId="0" borderId="0" xfId="0" applyFont="1" applyAlignment="1">
      <alignment horizontal="center" vertical="center"/>
    </xf>
    <xf numFmtId="4" fontId="11" fillId="0" borderId="0" xfId="0" applyNumberFormat="1" applyFont="1" applyAlignment="1">
      <alignment horizontal="center" vertical="center"/>
    </xf>
    <xf numFmtId="49" fontId="4" fillId="0" borderId="0" xfId="0" applyNumberFormat="1" applyFont="1" applyAlignment="1">
      <alignment horizontal="left" vertical="center"/>
    </xf>
    <xf numFmtId="0" fontId="3" fillId="2" borderId="49" xfId="0" applyFont="1" applyFill="1" applyBorder="1" applyAlignment="1">
      <alignment horizontal="center" vertical="center"/>
    </xf>
    <xf numFmtId="0" fontId="3" fillId="2" borderId="23" xfId="0" applyFont="1" applyFill="1" applyBorder="1" applyAlignment="1">
      <alignment horizontal="center" vertical="center"/>
    </xf>
  </cellXfs>
  <cellStyles count="2">
    <cellStyle name="Hiperveza" xfId="1" builtinId="8"/>
    <cellStyle name="Normalno"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133350</xdr:colOff>
      <xdr:row>4</xdr:row>
      <xdr:rowOff>47625</xdr:rowOff>
    </xdr:to>
    <xdr:pic>
      <xdr:nvPicPr>
        <xdr:cNvPr id="231540" name="Picture 1">
          <a:extLst>
            <a:ext uri="{FF2B5EF4-FFF2-40B4-BE49-F238E27FC236}">
              <a16:creationId xmlns:a16="http://schemas.microsoft.com/office/drawing/2014/main" id="{00000000-0008-0000-0000-000074880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717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2"/>
  <sheetViews>
    <sheetView topLeftCell="A10" workbookViewId="0">
      <selection activeCell="A26" sqref="A26:J26"/>
    </sheetView>
  </sheetViews>
  <sheetFormatPr defaultRowHeight="12.75" x14ac:dyDescent="0.2"/>
  <cols>
    <col min="1" max="4" width="9.140625" style="1"/>
    <col min="5" max="5" width="3.28515625" style="1" customWidth="1"/>
    <col min="6" max="8" width="9.140625" style="1"/>
    <col min="9" max="9" width="10.42578125" style="1" customWidth="1"/>
    <col min="10" max="16384" width="9.140625" style="1"/>
  </cols>
  <sheetData>
    <row r="1" spans="1:6" ht="15.75" x14ac:dyDescent="0.25">
      <c r="A1" s="10"/>
      <c r="F1" s="11"/>
    </row>
    <row r="2" spans="1:6" ht="15.75" x14ac:dyDescent="0.25">
      <c r="A2" s="10"/>
      <c r="F2" s="11"/>
    </row>
    <row r="26" spans="1:10" ht="47.25" customHeight="1" x14ac:dyDescent="0.2">
      <c r="A26" s="130" t="s">
        <v>140</v>
      </c>
      <c r="B26" s="130"/>
      <c r="C26" s="130"/>
      <c r="D26" s="130"/>
      <c r="E26" s="130"/>
      <c r="F26" s="130"/>
      <c r="G26" s="130"/>
      <c r="H26" s="130"/>
      <c r="I26" s="130"/>
      <c r="J26" s="130"/>
    </row>
    <row r="52" spans="1:9" ht="19.5" customHeight="1" x14ac:dyDescent="0.2">
      <c r="A52" s="129" t="s">
        <v>139</v>
      </c>
      <c r="B52" s="129"/>
      <c r="C52" s="129"/>
      <c r="D52" s="129"/>
      <c r="E52" s="129"/>
      <c r="F52" s="129"/>
      <c r="G52" s="129"/>
      <c r="H52" s="129"/>
      <c r="I52" s="129"/>
    </row>
  </sheetData>
  <mergeCells count="2">
    <mergeCell ref="A52:I52"/>
    <mergeCell ref="A26:J26"/>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1"/>
  <sheetViews>
    <sheetView tabSelected="1" zoomScaleNormal="100" workbookViewId="0">
      <selection activeCell="J21" sqref="J21"/>
    </sheetView>
  </sheetViews>
  <sheetFormatPr defaultRowHeight="12.75" x14ac:dyDescent="0.2"/>
  <cols>
    <col min="1" max="1" width="4.7109375" style="5" customWidth="1"/>
    <col min="2" max="2" width="25.7109375" style="5" customWidth="1"/>
    <col min="3" max="3" width="30.7109375" style="5" customWidth="1"/>
    <col min="4" max="4" width="11.7109375" style="19" customWidth="1"/>
    <col min="5" max="5" width="5.7109375" style="19" customWidth="1"/>
    <col min="6" max="10" width="9.7109375" style="2" customWidth="1"/>
    <col min="11" max="11" width="11.7109375" style="2" customWidth="1"/>
    <col min="12" max="12" width="9.140625" style="2"/>
    <col min="13" max="13" width="10" style="2" bestFit="1" customWidth="1"/>
    <col min="14" max="16384" width="9.140625" style="2"/>
  </cols>
  <sheetData>
    <row r="1" spans="1:13" s="16" customFormat="1" ht="20.100000000000001" customHeight="1" x14ac:dyDescent="0.2">
      <c r="A1" s="14" t="s">
        <v>7</v>
      </c>
      <c r="B1" s="15" t="s">
        <v>11</v>
      </c>
      <c r="C1" s="15"/>
      <c r="D1" s="18"/>
      <c r="E1" s="18"/>
      <c r="F1" s="15"/>
      <c r="H1" s="15"/>
      <c r="I1" s="15"/>
      <c r="J1" s="15"/>
    </row>
    <row r="2" spans="1:13" s="3" customFormat="1" ht="9.9499999999999993" customHeight="1" x14ac:dyDescent="0.2">
      <c r="A2" s="12"/>
      <c r="B2" s="13"/>
      <c r="C2" s="13"/>
      <c r="D2" s="19"/>
      <c r="E2" s="19"/>
      <c r="F2" s="2"/>
      <c r="G2" s="2"/>
      <c r="H2" s="2"/>
      <c r="I2" s="2"/>
      <c r="J2" s="2"/>
    </row>
    <row r="3" spans="1:13" s="3" customFormat="1" ht="18.75" customHeight="1" x14ac:dyDescent="0.2">
      <c r="A3" s="162" t="s">
        <v>14</v>
      </c>
      <c r="B3" s="164" t="s">
        <v>18</v>
      </c>
      <c r="C3" s="166" t="s">
        <v>20</v>
      </c>
      <c r="D3" s="168" t="s">
        <v>19</v>
      </c>
      <c r="E3" s="172" t="s">
        <v>141</v>
      </c>
      <c r="F3" s="159" t="s">
        <v>13</v>
      </c>
      <c r="G3" s="159"/>
      <c r="H3" s="159"/>
      <c r="I3" s="159"/>
      <c r="J3" s="160"/>
      <c r="K3" s="157" t="s">
        <v>149</v>
      </c>
    </row>
    <row r="4" spans="1:13" s="3" customFormat="1" ht="36.75" customHeight="1" x14ac:dyDescent="0.2">
      <c r="A4" s="163"/>
      <c r="B4" s="165"/>
      <c r="C4" s="167"/>
      <c r="D4" s="169"/>
      <c r="E4" s="173"/>
      <c r="F4" s="50" t="s">
        <v>144</v>
      </c>
      <c r="G4" s="17" t="s">
        <v>145</v>
      </c>
      <c r="H4" s="17" t="s">
        <v>146</v>
      </c>
      <c r="I4" s="17" t="s">
        <v>147</v>
      </c>
      <c r="J4" s="25" t="s">
        <v>148</v>
      </c>
      <c r="K4" s="158"/>
    </row>
    <row r="5" spans="1:13" s="3" customFormat="1" ht="26.1" customHeight="1" x14ac:dyDescent="0.2">
      <c r="A5" s="141" t="s">
        <v>7</v>
      </c>
      <c r="B5" s="139" t="s">
        <v>29</v>
      </c>
      <c r="C5" s="145" t="s">
        <v>30</v>
      </c>
      <c r="D5" s="170" t="s">
        <v>31</v>
      </c>
      <c r="E5" s="53" t="s">
        <v>142</v>
      </c>
      <c r="F5" s="51">
        <v>300000</v>
      </c>
      <c r="G5" s="48" t="s">
        <v>32</v>
      </c>
      <c r="H5" s="48" t="s">
        <v>32</v>
      </c>
      <c r="I5" s="48" t="s">
        <v>32</v>
      </c>
      <c r="J5" s="49" t="s">
        <v>32</v>
      </c>
      <c r="K5" s="33">
        <f t="shared" ref="K5:K19" si="0">SUM(F5:J5)</f>
        <v>300000</v>
      </c>
    </row>
    <row r="6" spans="1:13" s="3" customFormat="1" ht="26.1" customHeight="1" x14ac:dyDescent="0.2">
      <c r="A6" s="142"/>
      <c r="B6" s="140"/>
      <c r="C6" s="146"/>
      <c r="D6" s="171"/>
      <c r="E6" s="63" t="s">
        <v>143</v>
      </c>
      <c r="F6" s="55">
        <f>F5/7.5345</f>
        <v>39816.842524387816</v>
      </c>
      <c r="G6" s="29" t="s">
        <v>32</v>
      </c>
      <c r="H6" s="29" t="s">
        <v>32</v>
      </c>
      <c r="I6" s="29" t="s">
        <v>32</v>
      </c>
      <c r="J6" s="28" t="s">
        <v>32</v>
      </c>
      <c r="K6" s="57">
        <f>SUM(F6:J6)</f>
        <v>39816.842524387816</v>
      </c>
    </row>
    <row r="7" spans="1:13" s="3" customFormat="1" ht="26.1" customHeight="1" x14ac:dyDescent="0.2">
      <c r="A7" s="149" t="s">
        <v>8</v>
      </c>
      <c r="B7" s="153" t="s">
        <v>58</v>
      </c>
      <c r="C7" s="154" t="s">
        <v>36</v>
      </c>
      <c r="D7" s="152" t="s">
        <v>37</v>
      </c>
      <c r="E7" s="53" t="s">
        <v>142</v>
      </c>
      <c r="F7" s="59">
        <v>10000</v>
      </c>
      <c r="G7" s="60">
        <v>15000</v>
      </c>
      <c r="H7" s="61" t="s">
        <v>32</v>
      </c>
      <c r="I7" s="61" t="s">
        <v>32</v>
      </c>
      <c r="J7" s="62" t="s">
        <v>32</v>
      </c>
      <c r="K7" s="47">
        <f t="shared" si="0"/>
        <v>25000</v>
      </c>
      <c r="M7" s="7"/>
    </row>
    <row r="8" spans="1:13" s="3" customFormat="1" ht="26.1" customHeight="1" x14ac:dyDescent="0.2">
      <c r="A8" s="149"/>
      <c r="B8" s="153"/>
      <c r="C8" s="154"/>
      <c r="D8" s="152"/>
      <c r="E8" s="63" t="s">
        <v>143</v>
      </c>
      <c r="F8" s="64">
        <f>F7/7.5345</f>
        <v>1327.2280841462605</v>
      </c>
      <c r="G8" s="55">
        <f>G7/7.5345</f>
        <v>1990.8421262193906</v>
      </c>
      <c r="H8" s="65" t="s">
        <v>32</v>
      </c>
      <c r="I8" s="65" t="s">
        <v>32</v>
      </c>
      <c r="J8" s="66" t="s">
        <v>32</v>
      </c>
      <c r="K8" s="54">
        <f>SUM(F8:J8)</f>
        <v>3318.0702103656513</v>
      </c>
      <c r="M8" s="7"/>
    </row>
    <row r="9" spans="1:13" s="3" customFormat="1" ht="26.1" customHeight="1" x14ac:dyDescent="0.2">
      <c r="A9" s="141" t="s">
        <v>0</v>
      </c>
      <c r="B9" s="139" t="s">
        <v>33</v>
      </c>
      <c r="C9" s="145" t="s">
        <v>35</v>
      </c>
      <c r="D9" s="155" t="s">
        <v>34</v>
      </c>
      <c r="E9" s="53" t="s">
        <v>142</v>
      </c>
      <c r="F9" s="51">
        <v>362200</v>
      </c>
      <c r="G9" s="24" t="s">
        <v>32</v>
      </c>
      <c r="H9" s="22">
        <v>362200</v>
      </c>
      <c r="I9" s="24" t="s">
        <v>32</v>
      </c>
      <c r="J9" s="26" t="s">
        <v>32</v>
      </c>
      <c r="K9" s="33">
        <f t="shared" si="0"/>
        <v>724400</v>
      </c>
    </row>
    <row r="10" spans="1:13" s="3" customFormat="1" ht="26.1" customHeight="1" x14ac:dyDescent="0.2">
      <c r="A10" s="142"/>
      <c r="B10" s="140"/>
      <c r="C10" s="146"/>
      <c r="D10" s="156"/>
      <c r="E10" s="63" t="s">
        <v>143</v>
      </c>
      <c r="F10" s="52">
        <f>F9/7.5345</f>
        <v>48072.201207777551</v>
      </c>
      <c r="G10" s="29" t="s">
        <v>32</v>
      </c>
      <c r="H10" s="55">
        <f>H9/7.5345</f>
        <v>48072.201207777551</v>
      </c>
      <c r="I10" s="29" t="s">
        <v>32</v>
      </c>
      <c r="J10" s="28" t="s">
        <v>32</v>
      </c>
      <c r="K10" s="34">
        <f>SUM(F10:J10)</f>
        <v>96144.402415555101</v>
      </c>
    </row>
    <row r="11" spans="1:13" s="3" customFormat="1" ht="26.1" customHeight="1" x14ac:dyDescent="0.2">
      <c r="A11" s="149" t="s">
        <v>1</v>
      </c>
      <c r="B11" s="153" t="s">
        <v>65</v>
      </c>
      <c r="C11" s="154" t="s">
        <v>67</v>
      </c>
      <c r="D11" s="152" t="s">
        <v>38</v>
      </c>
      <c r="E11" s="53" t="s">
        <v>142</v>
      </c>
      <c r="F11" s="59">
        <v>25000</v>
      </c>
      <c r="G11" s="61" t="s">
        <v>32</v>
      </c>
      <c r="H11" s="61" t="s">
        <v>32</v>
      </c>
      <c r="I11" s="61">
        <v>60000</v>
      </c>
      <c r="J11" s="62" t="s">
        <v>32</v>
      </c>
      <c r="K11" s="47">
        <f t="shared" si="0"/>
        <v>85000</v>
      </c>
      <c r="M11" s="7"/>
    </row>
    <row r="12" spans="1:13" s="3" customFormat="1" ht="26.1" customHeight="1" x14ac:dyDescent="0.2">
      <c r="A12" s="149"/>
      <c r="B12" s="153"/>
      <c r="C12" s="154"/>
      <c r="D12" s="152"/>
      <c r="E12" s="63" t="s">
        <v>143</v>
      </c>
      <c r="F12" s="64">
        <f>F11/7.5345</f>
        <v>3318.0702103656513</v>
      </c>
      <c r="G12" s="65" t="s">
        <v>32</v>
      </c>
      <c r="H12" s="65" t="s">
        <v>32</v>
      </c>
      <c r="I12" s="55">
        <f>I11/7.5345</f>
        <v>7963.3685048775624</v>
      </c>
      <c r="J12" s="66" t="s">
        <v>32</v>
      </c>
      <c r="K12" s="54">
        <f>SUM(F12:J12)</f>
        <v>11281.438715243214</v>
      </c>
      <c r="M12" s="7"/>
    </row>
    <row r="13" spans="1:13" s="3" customFormat="1" ht="26.1" customHeight="1" x14ac:dyDescent="0.2">
      <c r="A13" s="141" t="s">
        <v>2</v>
      </c>
      <c r="B13" s="139" t="s">
        <v>43</v>
      </c>
      <c r="C13" s="145" t="s">
        <v>44</v>
      </c>
      <c r="D13" s="150" t="s">
        <v>38</v>
      </c>
      <c r="E13" s="53" t="s">
        <v>142</v>
      </c>
      <c r="F13" s="68">
        <v>50000</v>
      </c>
      <c r="G13" s="69" t="s">
        <v>32</v>
      </c>
      <c r="H13" s="69" t="s">
        <v>32</v>
      </c>
      <c r="I13" s="69" t="s">
        <v>32</v>
      </c>
      <c r="J13" s="70" t="s">
        <v>32</v>
      </c>
      <c r="K13" s="33">
        <f t="shared" si="0"/>
        <v>50000</v>
      </c>
      <c r="M13" s="7"/>
    </row>
    <row r="14" spans="1:13" s="3" customFormat="1" ht="26.1" customHeight="1" x14ac:dyDescent="0.2">
      <c r="A14" s="142"/>
      <c r="B14" s="140"/>
      <c r="C14" s="146"/>
      <c r="D14" s="151"/>
      <c r="E14" s="63" t="s">
        <v>143</v>
      </c>
      <c r="F14" s="71">
        <f>F13/7.5345</f>
        <v>6636.1404207313026</v>
      </c>
      <c r="G14" s="72" t="s">
        <v>32</v>
      </c>
      <c r="H14" s="72" t="s">
        <v>32</v>
      </c>
      <c r="I14" s="72" t="s">
        <v>32</v>
      </c>
      <c r="J14" s="38" t="s">
        <v>32</v>
      </c>
      <c r="K14" s="34">
        <f>SUM(F14:J14)</f>
        <v>6636.1404207313026</v>
      </c>
      <c r="M14" s="7"/>
    </row>
    <row r="15" spans="1:13" s="3" customFormat="1" ht="26.1" customHeight="1" x14ac:dyDescent="0.2">
      <c r="A15" s="149" t="s">
        <v>3</v>
      </c>
      <c r="B15" s="139" t="s">
        <v>39</v>
      </c>
      <c r="C15" s="145" t="s">
        <v>66</v>
      </c>
      <c r="D15" s="152" t="s">
        <v>40</v>
      </c>
      <c r="E15" s="53" t="s">
        <v>142</v>
      </c>
      <c r="F15" s="59">
        <v>18000</v>
      </c>
      <c r="G15" s="61" t="s">
        <v>32</v>
      </c>
      <c r="H15" s="61" t="s">
        <v>32</v>
      </c>
      <c r="I15" s="61" t="s">
        <v>32</v>
      </c>
      <c r="J15" s="67">
        <v>42000</v>
      </c>
      <c r="K15" s="47">
        <f t="shared" si="0"/>
        <v>60000</v>
      </c>
    </row>
    <row r="16" spans="1:13" s="3" customFormat="1" ht="26.1" customHeight="1" x14ac:dyDescent="0.2">
      <c r="A16" s="149"/>
      <c r="B16" s="140"/>
      <c r="C16" s="146"/>
      <c r="D16" s="152"/>
      <c r="E16" s="63" t="s">
        <v>143</v>
      </c>
      <c r="F16" s="64">
        <f>F15/7.5345</f>
        <v>2389.0105514632687</v>
      </c>
      <c r="G16" s="65" t="s">
        <v>32</v>
      </c>
      <c r="H16" s="65" t="s">
        <v>32</v>
      </c>
      <c r="I16" s="65" t="s">
        <v>32</v>
      </c>
      <c r="J16" s="55">
        <f>J15/7.5345</f>
        <v>5574.3579534142937</v>
      </c>
      <c r="K16" s="54">
        <f>SUM(F16:J16)</f>
        <v>7963.3685048775624</v>
      </c>
    </row>
    <row r="17" spans="1:13" s="3" customFormat="1" ht="31.5" customHeight="1" x14ac:dyDescent="0.2">
      <c r="A17" s="141" t="s">
        <v>12</v>
      </c>
      <c r="B17" s="139" t="s">
        <v>41</v>
      </c>
      <c r="C17" s="145" t="s">
        <v>71</v>
      </c>
      <c r="D17" s="150" t="s">
        <v>40</v>
      </c>
      <c r="E17" s="53" t="s">
        <v>142</v>
      </c>
      <c r="F17" s="51">
        <v>20000</v>
      </c>
      <c r="G17" s="24" t="s">
        <v>32</v>
      </c>
      <c r="H17" s="24" t="s">
        <v>32</v>
      </c>
      <c r="I17" s="24" t="s">
        <v>32</v>
      </c>
      <c r="J17" s="26" t="s">
        <v>32</v>
      </c>
      <c r="K17" s="33">
        <f t="shared" si="0"/>
        <v>20000</v>
      </c>
    </row>
    <row r="18" spans="1:13" s="3" customFormat="1" ht="31.5" customHeight="1" x14ac:dyDescent="0.2">
      <c r="A18" s="142"/>
      <c r="B18" s="140"/>
      <c r="C18" s="146"/>
      <c r="D18" s="151"/>
      <c r="E18" s="63" t="s">
        <v>143</v>
      </c>
      <c r="F18" s="52">
        <f>F17/7.5345</f>
        <v>2654.4561682925209</v>
      </c>
      <c r="G18" s="29" t="s">
        <v>32</v>
      </c>
      <c r="H18" s="29" t="s">
        <v>32</v>
      </c>
      <c r="I18" s="29" t="s">
        <v>32</v>
      </c>
      <c r="J18" s="28" t="s">
        <v>32</v>
      </c>
      <c r="K18" s="34">
        <f>SUM(F18:J18)</f>
        <v>2654.4561682925209</v>
      </c>
    </row>
    <row r="19" spans="1:13" s="3" customFormat="1" ht="26.1" customHeight="1" x14ac:dyDescent="0.2">
      <c r="A19" s="137" t="s">
        <v>16</v>
      </c>
      <c r="B19" s="143" t="s">
        <v>69</v>
      </c>
      <c r="C19" s="147" t="s">
        <v>42</v>
      </c>
      <c r="D19" s="135" t="s">
        <v>38</v>
      </c>
      <c r="E19" s="53" t="s">
        <v>142</v>
      </c>
      <c r="F19" s="22">
        <v>60000</v>
      </c>
      <c r="G19" s="24" t="s">
        <v>32</v>
      </c>
      <c r="H19" s="24" t="s">
        <v>32</v>
      </c>
      <c r="I19" s="24" t="s">
        <v>32</v>
      </c>
      <c r="J19" s="26" t="s">
        <v>32</v>
      </c>
      <c r="K19" s="36">
        <f t="shared" si="0"/>
        <v>60000</v>
      </c>
    </row>
    <row r="20" spans="1:13" s="3" customFormat="1" ht="26.1" customHeight="1" x14ac:dyDescent="0.2">
      <c r="A20" s="138"/>
      <c r="B20" s="144"/>
      <c r="C20" s="148"/>
      <c r="D20" s="136"/>
      <c r="E20" s="63" t="s">
        <v>143</v>
      </c>
      <c r="F20" s="55">
        <f>F19/7.5345</f>
        <v>7963.3685048775624</v>
      </c>
      <c r="G20" s="29" t="s">
        <v>32</v>
      </c>
      <c r="H20" s="29" t="s">
        <v>32</v>
      </c>
      <c r="I20" s="29" t="s">
        <v>32</v>
      </c>
      <c r="J20" s="28" t="s">
        <v>32</v>
      </c>
      <c r="K20" s="37">
        <f>SUM(F20:J20)</f>
        <v>7963.3685048775624</v>
      </c>
    </row>
    <row r="21" spans="1:13" s="3" customFormat="1" ht="21" customHeight="1" x14ac:dyDescent="0.2">
      <c r="A21" s="131" t="s">
        <v>24</v>
      </c>
      <c r="B21" s="132"/>
      <c r="C21" s="132"/>
      <c r="D21" s="132"/>
      <c r="E21" s="79" t="s">
        <v>142</v>
      </c>
      <c r="F21" s="73">
        <f>F5+F7+F9+F11+F13+F15+F17+F19</f>
        <v>845200</v>
      </c>
      <c r="G21" s="73">
        <f>G7</f>
        <v>15000</v>
      </c>
      <c r="H21" s="73">
        <f>H9</f>
        <v>362200</v>
      </c>
      <c r="I21" s="73">
        <f>I11</f>
        <v>60000</v>
      </c>
      <c r="J21" s="74">
        <f>J15</f>
        <v>42000</v>
      </c>
      <c r="K21" s="77">
        <f>K5+K7+K9+K11+K13+K15+K17+K19</f>
        <v>1324400</v>
      </c>
      <c r="M21" s="43"/>
    </row>
    <row r="22" spans="1:13" s="3" customFormat="1" ht="21" customHeight="1" x14ac:dyDescent="0.2">
      <c r="A22" s="133"/>
      <c r="B22" s="134"/>
      <c r="C22" s="134"/>
      <c r="D22" s="134"/>
      <c r="E22" s="80" t="s">
        <v>143</v>
      </c>
      <c r="F22" s="75">
        <f>F21/7.5345</f>
        <v>112177.31767204193</v>
      </c>
      <c r="G22" s="75">
        <f t="shared" ref="G22:J22" si="1">G21/7.5345</f>
        <v>1990.8421262193906</v>
      </c>
      <c r="H22" s="75">
        <f t="shared" si="1"/>
        <v>48072.201207777551</v>
      </c>
      <c r="I22" s="75">
        <f t="shared" si="1"/>
        <v>7963.3685048775624</v>
      </c>
      <c r="J22" s="75">
        <f t="shared" si="1"/>
        <v>5574.3579534142937</v>
      </c>
      <c r="K22" s="78">
        <f>SUM(F22:J22)</f>
        <v>175778.08746433072</v>
      </c>
      <c r="M22" s="43"/>
    </row>
    <row r="23" spans="1:13" s="3" customFormat="1" ht="12.75" customHeight="1" x14ac:dyDescent="0.2">
      <c r="A23" s="6"/>
      <c r="B23" s="6"/>
      <c r="C23" s="6"/>
      <c r="D23" s="20"/>
      <c r="E23" s="20"/>
      <c r="F23" s="6"/>
      <c r="G23" s="6"/>
      <c r="H23" s="6"/>
      <c r="I23" s="6"/>
      <c r="J23" s="6"/>
    </row>
    <row r="24" spans="1:13" ht="12.75" customHeight="1" x14ac:dyDescent="0.2">
      <c r="A24" s="30" t="s">
        <v>63</v>
      </c>
    </row>
    <row r="25" spans="1:13" ht="12.75" customHeight="1" x14ac:dyDescent="0.2"/>
    <row r="26" spans="1:13" ht="12.75" customHeight="1" x14ac:dyDescent="0.2">
      <c r="A26" s="174" t="s">
        <v>50</v>
      </c>
      <c r="B26" s="161" t="s">
        <v>59</v>
      </c>
      <c r="C26" s="161"/>
      <c r="D26" s="161"/>
      <c r="E26" s="161"/>
      <c r="F26" s="161"/>
      <c r="G26" s="161"/>
      <c r="H26" s="161"/>
      <c r="I26" s="161"/>
      <c r="J26" s="161"/>
      <c r="K26" s="161"/>
    </row>
    <row r="27" spans="1:13" ht="12.75" customHeight="1" x14ac:dyDescent="0.2">
      <c r="A27" s="174"/>
      <c r="B27" s="161"/>
      <c r="C27" s="161"/>
      <c r="D27" s="161"/>
      <c r="E27" s="161"/>
      <c r="F27" s="161"/>
      <c r="G27" s="161"/>
      <c r="H27" s="161"/>
      <c r="I27" s="161"/>
      <c r="J27" s="161"/>
      <c r="K27" s="161"/>
    </row>
    <row r="28" spans="1:13" ht="12.75" customHeight="1" x14ac:dyDescent="0.2">
      <c r="A28" s="174"/>
      <c r="B28" s="161"/>
      <c r="C28" s="161"/>
      <c r="D28" s="161"/>
      <c r="E28" s="161"/>
      <c r="F28" s="161"/>
      <c r="G28" s="161"/>
      <c r="H28" s="161"/>
      <c r="I28" s="161"/>
      <c r="J28" s="161"/>
      <c r="K28" s="161"/>
    </row>
    <row r="29" spans="1:13" ht="12.75" customHeight="1" x14ac:dyDescent="0.2">
      <c r="A29" s="174" t="s">
        <v>51</v>
      </c>
      <c r="B29" s="161" t="s">
        <v>60</v>
      </c>
      <c r="C29" s="161"/>
      <c r="D29" s="161"/>
      <c r="E29" s="161"/>
      <c r="F29" s="161"/>
      <c r="G29" s="161"/>
      <c r="H29" s="161"/>
      <c r="I29" s="161"/>
      <c r="J29" s="161"/>
      <c r="K29" s="161"/>
    </row>
    <row r="30" spans="1:13" ht="12.75" customHeight="1" x14ac:dyDescent="0.2">
      <c r="A30" s="174"/>
      <c r="B30" s="161"/>
      <c r="C30" s="161"/>
      <c r="D30" s="161"/>
      <c r="E30" s="161"/>
      <c r="F30" s="161"/>
      <c r="G30" s="161"/>
      <c r="H30" s="161"/>
      <c r="I30" s="161"/>
      <c r="J30" s="161"/>
      <c r="K30" s="161"/>
    </row>
    <row r="31" spans="1:13" ht="12.75" customHeight="1" x14ac:dyDescent="0.2">
      <c r="A31" s="174"/>
      <c r="B31" s="161"/>
      <c r="C31" s="161"/>
      <c r="D31" s="161"/>
      <c r="E31" s="161"/>
      <c r="F31" s="161"/>
      <c r="G31" s="161"/>
      <c r="H31" s="161"/>
      <c r="I31" s="161"/>
      <c r="J31" s="161"/>
      <c r="K31" s="161"/>
    </row>
    <row r="32" spans="1:13" ht="12.75" customHeight="1" x14ac:dyDescent="0.2">
      <c r="A32" s="174" t="s">
        <v>52</v>
      </c>
      <c r="B32" s="161" t="s">
        <v>138</v>
      </c>
      <c r="C32" s="161"/>
      <c r="D32" s="161"/>
      <c r="E32" s="161"/>
      <c r="F32" s="161"/>
      <c r="G32" s="161"/>
      <c r="H32" s="161"/>
      <c r="I32" s="161"/>
      <c r="J32" s="161"/>
      <c r="K32" s="161"/>
    </row>
    <row r="33" spans="1:16" ht="12.75" customHeight="1" x14ac:dyDescent="0.2">
      <c r="A33" s="174"/>
      <c r="B33" s="161"/>
      <c r="C33" s="161"/>
      <c r="D33" s="161"/>
      <c r="E33" s="161"/>
      <c r="F33" s="161"/>
      <c r="G33" s="161"/>
      <c r="H33" s="161"/>
      <c r="I33" s="161"/>
      <c r="J33" s="161"/>
      <c r="K33" s="161"/>
    </row>
    <row r="34" spans="1:16" ht="12.75" customHeight="1" x14ac:dyDescent="0.2">
      <c r="A34" s="174"/>
      <c r="B34" s="161"/>
      <c r="C34" s="161"/>
      <c r="D34" s="161"/>
      <c r="E34" s="161"/>
      <c r="F34" s="161"/>
      <c r="G34" s="161"/>
      <c r="H34" s="161"/>
      <c r="I34" s="161"/>
      <c r="J34" s="161"/>
      <c r="K34" s="161"/>
    </row>
    <row r="35" spans="1:16" ht="12.75" customHeight="1" x14ac:dyDescent="0.2">
      <c r="A35" s="174"/>
      <c r="B35" s="161"/>
      <c r="C35" s="161"/>
      <c r="D35" s="161"/>
      <c r="E35" s="161"/>
      <c r="F35" s="161"/>
      <c r="G35" s="161"/>
      <c r="H35" s="161"/>
      <c r="I35" s="161"/>
      <c r="J35" s="161"/>
      <c r="K35" s="161"/>
    </row>
    <row r="36" spans="1:16" ht="12.75" customHeight="1" x14ac:dyDescent="0.2">
      <c r="A36" s="174"/>
      <c r="B36" s="161"/>
      <c r="C36" s="161"/>
      <c r="D36" s="161"/>
      <c r="E36" s="161"/>
      <c r="F36" s="161"/>
      <c r="G36" s="161"/>
      <c r="H36" s="161"/>
      <c r="I36" s="161"/>
      <c r="J36" s="161"/>
      <c r="K36" s="161"/>
    </row>
    <row r="37" spans="1:16" ht="12.75" customHeight="1" x14ac:dyDescent="0.2">
      <c r="A37" s="174"/>
      <c r="B37" s="161"/>
      <c r="C37" s="161"/>
      <c r="D37" s="161"/>
      <c r="E37" s="161"/>
      <c r="F37" s="161"/>
      <c r="G37" s="161"/>
      <c r="H37" s="161"/>
      <c r="I37" s="161"/>
      <c r="J37" s="161"/>
      <c r="K37" s="161"/>
    </row>
    <row r="38" spans="1:16" ht="12.75" customHeight="1" x14ac:dyDescent="0.2">
      <c r="A38" s="174" t="s">
        <v>53</v>
      </c>
      <c r="B38" s="161" t="s">
        <v>68</v>
      </c>
      <c r="C38" s="161"/>
      <c r="D38" s="161"/>
      <c r="E38" s="161"/>
      <c r="F38" s="161"/>
      <c r="G38" s="161"/>
      <c r="H38" s="161"/>
      <c r="I38" s="161"/>
      <c r="J38" s="161"/>
      <c r="K38" s="161"/>
    </row>
    <row r="39" spans="1:16" ht="12.75" customHeight="1" x14ac:dyDescent="0.2">
      <c r="A39" s="174"/>
      <c r="B39" s="161"/>
      <c r="C39" s="161"/>
      <c r="D39" s="161"/>
      <c r="E39" s="161"/>
      <c r="F39" s="161"/>
      <c r="G39" s="161"/>
      <c r="H39" s="161"/>
      <c r="I39" s="161"/>
      <c r="J39" s="161"/>
      <c r="K39" s="161"/>
      <c r="P39" s="32"/>
    </row>
    <row r="40" spans="1:16" ht="12.75" customHeight="1" x14ac:dyDescent="0.2">
      <c r="A40" s="174"/>
      <c r="B40" s="161"/>
      <c r="C40" s="161"/>
      <c r="D40" s="161"/>
      <c r="E40" s="161"/>
      <c r="F40" s="161"/>
      <c r="G40" s="161"/>
      <c r="H40" s="161"/>
      <c r="I40" s="161"/>
      <c r="J40" s="161"/>
      <c r="K40" s="161"/>
    </row>
    <row r="41" spans="1:16" ht="12.75" customHeight="1" x14ac:dyDescent="0.2">
      <c r="A41" s="174"/>
      <c r="B41" s="161"/>
      <c r="C41" s="161"/>
      <c r="D41" s="161"/>
      <c r="E41" s="161"/>
      <c r="F41" s="161"/>
      <c r="G41" s="161"/>
      <c r="H41" s="161"/>
      <c r="I41" s="161"/>
      <c r="J41" s="161"/>
      <c r="K41" s="161"/>
    </row>
    <row r="42" spans="1:16" ht="12.75" customHeight="1" x14ac:dyDescent="0.2">
      <c r="A42" s="174"/>
      <c r="B42" s="161"/>
      <c r="C42" s="161"/>
      <c r="D42" s="161"/>
      <c r="E42" s="161"/>
      <c r="F42" s="161"/>
      <c r="G42" s="161"/>
      <c r="H42" s="161"/>
      <c r="I42" s="161"/>
      <c r="J42" s="161"/>
      <c r="K42" s="161"/>
    </row>
    <row r="43" spans="1:16" ht="12.75" customHeight="1" x14ac:dyDescent="0.2">
      <c r="A43" s="174" t="s">
        <v>54</v>
      </c>
      <c r="B43" s="161" t="s">
        <v>61</v>
      </c>
      <c r="C43" s="161"/>
      <c r="D43" s="161"/>
      <c r="E43" s="161"/>
      <c r="F43" s="161"/>
      <c r="G43" s="161"/>
      <c r="H43" s="161"/>
      <c r="I43" s="161"/>
      <c r="J43" s="161"/>
      <c r="K43" s="161"/>
    </row>
    <row r="44" spans="1:16" ht="12.75" customHeight="1" x14ac:dyDescent="0.2">
      <c r="A44" s="174"/>
      <c r="B44" s="161"/>
      <c r="C44" s="161"/>
      <c r="D44" s="161"/>
      <c r="E44" s="161"/>
      <c r="F44" s="161"/>
      <c r="G44" s="161"/>
      <c r="H44" s="161"/>
      <c r="I44" s="161"/>
      <c r="J44" s="161"/>
      <c r="K44" s="161"/>
    </row>
    <row r="45" spans="1:16" ht="12.75" customHeight="1" x14ac:dyDescent="0.2">
      <c r="A45" s="174"/>
      <c r="B45" s="161"/>
      <c r="C45" s="161"/>
      <c r="D45" s="161"/>
      <c r="E45" s="161"/>
      <c r="F45" s="161"/>
      <c r="G45" s="161"/>
      <c r="H45" s="161"/>
      <c r="I45" s="161"/>
      <c r="J45" s="161"/>
      <c r="K45" s="161"/>
    </row>
    <row r="46" spans="1:16" ht="12.75" customHeight="1" x14ac:dyDescent="0.2">
      <c r="A46" s="174"/>
      <c r="B46" s="161"/>
      <c r="C46" s="161"/>
      <c r="D46" s="161"/>
      <c r="E46" s="161"/>
      <c r="F46" s="161"/>
      <c r="G46" s="161"/>
      <c r="H46" s="161"/>
      <c r="I46" s="161"/>
      <c r="J46" s="161"/>
      <c r="K46" s="161"/>
    </row>
    <row r="47" spans="1:16" ht="12.75" customHeight="1" x14ac:dyDescent="0.2">
      <c r="A47" s="174" t="s">
        <v>55</v>
      </c>
      <c r="B47" s="161" t="s">
        <v>62</v>
      </c>
      <c r="C47" s="161"/>
      <c r="D47" s="161"/>
      <c r="E47" s="161"/>
      <c r="F47" s="161"/>
      <c r="G47" s="161"/>
      <c r="H47" s="161"/>
      <c r="I47" s="161"/>
      <c r="J47" s="161"/>
      <c r="K47" s="161"/>
    </row>
    <row r="48" spans="1:16" ht="12.75" customHeight="1" x14ac:dyDescent="0.2">
      <c r="A48" s="174"/>
      <c r="B48" s="161"/>
      <c r="C48" s="161"/>
      <c r="D48" s="161"/>
      <c r="E48" s="161"/>
      <c r="F48" s="161"/>
      <c r="G48" s="161"/>
      <c r="H48" s="161"/>
      <c r="I48" s="161"/>
      <c r="J48" s="161"/>
      <c r="K48" s="161"/>
    </row>
    <row r="49" spans="1:11" ht="12.75" customHeight="1" x14ac:dyDescent="0.2">
      <c r="A49" s="174"/>
      <c r="B49" s="161"/>
      <c r="C49" s="161"/>
      <c r="D49" s="161"/>
      <c r="E49" s="161"/>
      <c r="F49" s="161"/>
      <c r="G49" s="161"/>
      <c r="H49" s="161"/>
      <c r="I49" s="161"/>
      <c r="J49" s="161"/>
      <c r="K49" s="161"/>
    </row>
    <row r="50" spans="1:11" ht="12.75" customHeight="1" x14ac:dyDescent="0.2">
      <c r="A50" s="174"/>
      <c r="B50" s="161"/>
      <c r="C50" s="161"/>
      <c r="D50" s="161"/>
      <c r="E50" s="161"/>
      <c r="F50" s="161"/>
      <c r="G50" s="161"/>
      <c r="H50" s="161"/>
      <c r="I50" s="161"/>
      <c r="J50" s="161"/>
      <c r="K50" s="161"/>
    </row>
    <row r="51" spans="1:11" ht="12.75" customHeight="1" x14ac:dyDescent="0.2">
      <c r="A51" s="174"/>
      <c r="B51" s="161"/>
      <c r="C51" s="161"/>
      <c r="D51" s="161"/>
      <c r="E51" s="161"/>
      <c r="F51" s="161"/>
      <c r="G51" s="161"/>
      <c r="H51" s="161"/>
      <c r="I51" s="161"/>
      <c r="J51" s="161"/>
      <c r="K51" s="161"/>
    </row>
    <row r="52" spans="1:11" ht="12.75" customHeight="1" x14ac:dyDescent="0.2">
      <c r="A52" s="174" t="s">
        <v>56</v>
      </c>
      <c r="B52" s="161" t="s">
        <v>72</v>
      </c>
      <c r="C52" s="161"/>
      <c r="D52" s="161"/>
      <c r="E52" s="161"/>
      <c r="F52" s="161"/>
      <c r="G52" s="161"/>
      <c r="H52" s="161"/>
      <c r="I52" s="161"/>
      <c r="J52" s="161"/>
      <c r="K52" s="161"/>
    </row>
    <row r="53" spans="1:11" ht="12.75" customHeight="1" x14ac:dyDescent="0.2">
      <c r="A53" s="174"/>
      <c r="B53" s="161"/>
      <c r="C53" s="161"/>
      <c r="D53" s="161"/>
      <c r="E53" s="161"/>
      <c r="F53" s="161"/>
      <c r="G53" s="161"/>
      <c r="H53" s="161"/>
      <c r="I53" s="161"/>
      <c r="J53" s="161"/>
      <c r="K53" s="161"/>
    </row>
    <row r="54" spans="1:11" ht="12.75" customHeight="1" x14ac:dyDescent="0.2">
      <c r="A54" s="174"/>
      <c r="B54" s="161"/>
      <c r="C54" s="161"/>
      <c r="D54" s="161"/>
      <c r="E54" s="161"/>
      <c r="F54" s="161"/>
      <c r="G54" s="161"/>
      <c r="H54" s="161"/>
      <c r="I54" s="161"/>
      <c r="J54" s="161"/>
      <c r="K54" s="161"/>
    </row>
    <row r="55" spans="1:11" ht="12.75" customHeight="1" x14ac:dyDescent="0.2">
      <c r="A55" s="174"/>
      <c r="B55" s="161"/>
      <c r="C55" s="161"/>
      <c r="D55" s="161"/>
      <c r="E55" s="161"/>
      <c r="F55" s="161"/>
      <c r="G55" s="161"/>
      <c r="H55" s="161"/>
      <c r="I55" s="161"/>
      <c r="J55" s="161"/>
      <c r="K55" s="161"/>
    </row>
    <row r="56" spans="1:11" ht="12.75" customHeight="1" x14ac:dyDescent="0.2">
      <c r="A56" s="174" t="s">
        <v>57</v>
      </c>
      <c r="B56" s="161" t="s">
        <v>70</v>
      </c>
      <c r="C56" s="161"/>
      <c r="D56" s="161"/>
      <c r="E56" s="161"/>
      <c r="F56" s="161"/>
      <c r="G56" s="161"/>
      <c r="H56" s="161"/>
      <c r="I56" s="161"/>
      <c r="J56" s="161"/>
      <c r="K56" s="161"/>
    </row>
    <row r="57" spans="1:11" ht="12.75" customHeight="1" x14ac:dyDescent="0.2">
      <c r="A57" s="174"/>
      <c r="B57" s="161"/>
      <c r="C57" s="161"/>
      <c r="D57" s="161"/>
      <c r="E57" s="161"/>
      <c r="F57" s="161"/>
      <c r="G57" s="161"/>
      <c r="H57" s="161"/>
      <c r="I57" s="161"/>
      <c r="J57" s="161"/>
      <c r="K57" s="161"/>
    </row>
    <row r="58" spans="1:11" ht="12.75" customHeight="1" x14ac:dyDescent="0.2">
      <c r="A58" s="174"/>
      <c r="B58" s="161"/>
      <c r="C58" s="161"/>
      <c r="D58" s="161"/>
      <c r="E58" s="161"/>
      <c r="F58" s="161"/>
      <c r="G58" s="161"/>
      <c r="H58" s="161"/>
      <c r="I58" s="161"/>
      <c r="J58" s="161"/>
      <c r="K58" s="161"/>
    </row>
    <row r="59" spans="1:11" ht="12.75" customHeight="1" x14ac:dyDescent="0.2">
      <c r="A59" s="174"/>
      <c r="B59" s="161"/>
      <c r="C59" s="161"/>
      <c r="D59" s="161"/>
      <c r="E59" s="161"/>
      <c r="F59" s="161"/>
      <c r="G59" s="161"/>
      <c r="H59" s="161"/>
      <c r="I59" s="161"/>
      <c r="J59" s="161"/>
      <c r="K59" s="161"/>
    </row>
    <row r="60" spans="1:11" ht="12.75" customHeight="1" x14ac:dyDescent="0.2">
      <c r="A60" s="174"/>
      <c r="B60" s="161"/>
      <c r="C60" s="161"/>
      <c r="D60" s="161"/>
      <c r="E60" s="161"/>
      <c r="F60" s="161"/>
      <c r="G60" s="161"/>
      <c r="H60" s="161"/>
      <c r="I60" s="161"/>
      <c r="J60" s="161"/>
      <c r="K60" s="161"/>
    </row>
    <row r="61" spans="1:11" x14ac:dyDescent="0.2">
      <c r="A61" s="174"/>
      <c r="B61" s="161"/>
      <c r="C61" s="161"/>
      <c r="D61" s="161"/>
      <c r="E61" s="161"/>
      <c r="F61" s="161"/>
      <c r="G61" s="161"/>
      <c r="H61" s="161"/>
      <c r="I61" s="161"/>
      <c r="J61" s="161"/>
      <c r="K61" s="161"/>
    </row>
  </sheetData>
  <mergeCells count="56">
    <mergeCell ref="B56:K61"/>
    <mergeCell ref="A56:A61"/>
    <mergeCell ref="B52:K55"/>
    <mergeCell ref="A43:A46"/>
    <mergeCell ref="A47:A51"/>
    <mergeCell ref="A52:A55"/>
    <mergeCell ref="B43:K46"/>
    <mergeCell ref="B47:K51"/>
    <mergeCell ref="A32:A37"/>
    <mergeCell ref="B32:K37"/>
    <mergeCell ref="A38:A42"/>
    <mergeCell ref="B38:K42"/>
    <mergeCell ref="A26:A28"/>
    <mergeCell ref="A29:A31"/>
    <mergeCell ref="B29:K31"/>
    <mergeCell ref="K3:K4"/>
    <mergeCell ref="F3:J3"/>
    <mergeCell ref="B26:K28"/>
    <mergeCell ref="A3:A4"/>
    <mergeCell ref="B3:B4"/>
    <mergeCell ref="C3:C4"/>
    <mergeCell ref="D3:D4"/>
    <mergeCell ref="A5:A6"/>
    <mergeCell ref="B5:B6"/>
    <mergeCell ref="C5:C6"/>
    <mergeCell ref="D5:D6"/>
    <mergeCell ref="E3:E4"/>
    <mergeCell ref="A7:A8"/>
    <mergeCell ref="B7:B8"/>
    <mergeCell ref="C7:C8"/>
    <mergeCell ref="D7:D8"/>
    <mergeCell ref="A9:A10"/>
    <mergeCell ref="B9:B10"/>
    <mergeCell ref="C9:C10"/>
    <mergeCell ref="D9:D10"/>
    <mergeCell ref="D11:D12"/>
    <mergeCell ref="D13:D14"/>
    <mergeCell ref="D15:D16"/>
    <mergeCell ref="D17:D18"/>
    <mergeCell ref="A11:A12"/>
    <mergeCell ref="B11:B12"/>
    <mergeCell ref="C11:C12"/>
    <mergeCell ref="A13:A14"/>
    <mergeCell ref="B13:B14"/>
    <mergeCell ref="C13:C14"/>
    <mergeCell ref="A21:D22"/>
    <mergeCell ref="D19:D20"/>
    <mergeCell ref="A19:A20"/>
    <mergeCell ref="B15:B16"/>
    <mergeCell ref="B17:B18"/>
    <mergeCell ref="A17:A18"/>
    <mergeCell ref="B19:B20"/>
    <mergeCell ref="C15:C16"/>
    <mergeCell ref="C17:C18"/>
    <mergeCell ref="C19:C20"/>
    <mergeCell ref="A15:A16"/>
  </mergeCells>
  <phoneticPr fontId="1" type="noConversion"/>
  <pageMargins left="0.74803149606299213" right="0.35433070866141736" top="0.59055118110236227" bottom="0.19685039370078741" header="0.31496062992125984" footer="0.31496062992125984"/>
  <pageSetup paperSize="9" scale="99" orientation="landscape" r:id="rId1"/>
  <headerFooter alignWithMargins="0">
    <oddHeader>&amp;CKOMUNALAC POŽEGA d.o.o. - PLAN INVESTICIJA I INVESTICIJSKOG ODRŽAVANJA ZA 2023. GODINU</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1"/>
  <sheetViews>
    <sheetView zoomScaleNormal="100" workbookViewId="0">
      <selection activeCell="G23" sqref="G23"/>
    </sheetView>
  </sheetViews>
  <sheetFormatPr defaultRowHeight="12.75" x14ac:dyDescent="0.2"/>
  <cols>
    <col min="1" max="1" width="4.7109375" style="5" customWidth="1"/>
    <col min="2" max="2" width="29.7109375" style="5" customWidth="1"/>
    <col min="3" max="3" width="34.7109375" style="5" customWidth="1"/>
    <col min="4" max="4" width="11.7109375" style="19" customWidth="1"/>
    <col min="5" max="5" width="5.7109375" style="19" customWidth="1"/>
    <col min="6" max="7" width="15.7109375" style="2" customWidth="1"/>
    <col min="8" max="8" width="18.7109375" style="2" customWidth="1"/>
    <col min="9" max="16384" width="9.140625" style="2"/>
  </cols>
  <sheetData>
    <row r="1" spans="1:10" s="16" customFormat="1" ht="20.100000000000001" customHeight="1" x14ac:dyDescent="0.2">
      <c r="A1" s="14" t="s">
        <v>8</v>
      </c>
      <c r="B1" s="15" t="s">
        <v>5</v>
      </c>
      <c r="C1" s="15"/>
      <c r="D1" s="18"/>
      <c r="E1" s="18"/>
      <c r="F1" s="15"/>
      <c r="G1" s="15"/>
    </row>
    <row r="2" spans="1:10" s="3" customFormat="1" ht="9.9499999999999993" customHeight="1" x14ac:dyDescent="0.2">
      <c r="A2" s="12"/>
      <c r="B2" s="13"/>
      <c r="C2" s="13"/>
      <c r="D2" s="19"/>
      <c r="E2" s="19"/>
      <c r="F2" s="2"/>
      <c r="G2" s="2"/>
    </row>
    <row r="3" spans="1:10" s="3" customFormat="1" ht="24.95" customHeight="1" x14ac:dyDescent="0.2">
      <c r="A3" s="162" t="s">
        <v>14</v>
      </c>
      <c r="B3" s="164" t="s">
        <v>18</v>
      </c>
      <c r="C3" s="166" t="s">
        <v>20</v>
      </c>
      <c r="D3" s="185" t="s">
        <v>19</v>
      </c>
      <c r="E3" s="172" t="s">
        <v>141</v>
      </c>
      <c r="F3" s="166" t="s">
        <v>22</v>
      </c>
      <c r="G3" s="187"/>
      <c r="H3" s="157" t="s">
        <v>149</v>
      </c>
    </row>
    <row r="4" spans="1:10" s="3" customFormat="1" ht="24.95" customHeight="1" x14ac:dyDescent="0.2">
      <c r="A4" s="182"/>
      <c r="B4" s="183"/>
      <c r="C4" s="184"/>
      <c r="D4" s="186"/>
      <c r="E4" s="180"/>
      <c r="F4" s="83" t="s">
        <v>150</v>
      </c>
      <c r="G4" s="84" t="s">
        <v>147</v>
      </c>
      <c r="H4" s="181"/>
    </row>
    <row r="5" spans="1:10" s="3" customFormat="1" ht="32.25" customHeight="1" x14ac:dyDescent="0.2">
      <c r="A5" s="175" t="s">
        <v>7</v>
      </c>
      <c r="B5" s="139" t="s">
        <v>103</v>
      </c>
      <c r="C5" s="145" t="s">
        <v>77</v>
      </c>
      <c r="D5" s="150" t="s">
        <v>46</v>
      </c>
      <c r="E5" s="53" t="s">
        <v>142</v>
      </c>
      <c r="F5" s="22">
        <v>50000</v>
      </c>
      <c r="G5" s="26">
        <v>30000</v>
      </c>
      <c r="H5" s="36">
        <f t="shared" ref="H5:H21" si="0">SUM(F5:G5)</f>
        <v>80000</v>
      </c>
    </row>
    <row r="6" spans="1:10" s="3" customFormat="1" ht="32.25" customHeight="1" x14ac:dyDescent="0.2">
      <c r="A6" s="176"/>
      <c r="B6" s="140"/>
      <c r="C6" s="146"/>
      <c r="D6" s="151"/>
      <c r="E6" s="86" t="s">
        <v>143</v>
      </c>
      <c r="F6" s="23">
        <f>F5/7.5345</f>
        <v>6636.1404207313026</v>
      </c>
      <c r="G6" s="94">
        <f>G5/7.5345</f>
        <v>3981.6842524387812</v>
      </c>
      <c r="H6" s="82">
        <f>SUM(F6:G6)</f>
        <v>10617.824673170084</v>
      </c>
    </row>
    <row r="7" spans="1:10" s="3" customFormat="1" ht="26.1" customHeight="1" x14ac:dyDescent="0.2">
      <c r="A7" s="175" t="s">
        <v>8</v>
      </c>
      <c r="B7" s="139" t="s">
        <v>104</v>
      </c>
      <c r="C7" s="145" t="s">
        <v>75</v>
      </c>
      <c r="D7" s="150" t="s">
        <v>46</v>
      </c>
      <c r="E7" s="53" t="s">
        <v>142</v>
      </c>
      <c r="F7" s="22">
        <v>30000</v>
      </c>
      <c r="G7" s="26">
        <v>30000</v>
      </c>
      <c r="H7" s="36">
        <f t="shared" si="0"/>
        <v>60000</v>
      </c>
    </row>
    <row r="8" spans="1:10" s="3" customFormat="1" ht="26.1" customHeight="1" x14ac:dyDescent="0.2">
      <c r="A8" s="176"/>
      <c r="B8" s="140"/>
      <c r="C8" s="146"/>
      <c r="D8" s="151"/>
      <c r="E8" s="86" t="s">
        <v>143</v>
      </c>
      <c r="F8" s="23">
        <f>F7/7.5345</f>
        <v>3981.6842524387812</v>
      </c>
      <c r="G8" s="94">
        <f>G7/7.5345</f>
        <v>3981.6842524387812</v>
      </c>
      <c r="H8" s="82">
        <f>SUM(F8:G8)</f>
        <v>7963.3685048775624</v>
      </c>
    </row>
    <row r="9" spans="1:10" s="3" customFormat="1" ht="23.1" customHeight="1" x14ac:dyDescent="0.2">
      <c r="A9" s="141" t="s">
        <v>0</v>
      </c>
      <c r="B9" s="139" t="s">
        <v>105</v>
      </c>
      <c r="C9" s="145" t="s">
        <v>45</v>
      </c>
      <c r="D9" s="150" t="s">
        <v>46</v>
      </c>
      <c r="E9" s="53" t="s">
        <v>142</v>
      </c>
      <c r="F9" s="87">
        <v>20000</v>
      </c>
      <c r="G9" s="26" t="s">
        <v>32</v>
      </c>
      <c r="H9" s="36">
        <f t="shared" si="0"/>
        <v>20000</v>
      </c>
      <c r="J9" s="7"/>
    </row>
    <row r="10" spans="1:10" s="3" customFormat="1" ht="23.1" customHeight="1" x14ac:dyDescent="0.2">
      <c r="A10" s="142"/>
      <c r="B10" s="140"/>
      <c r="C10" s="146"/>
      <c r="D10" s="151"/>
      <c r="E10" s="86" t="s">
        <v>143</v>
      </c>
      <c r="F10" s="23">
        <f>F9/7.5345</f>
        <v>2654.4561682925209</v>
      </c>
      <c r="G10" s="56" t="s">
        <v>32</v>
      </c>
      <c r="H10" s="82">
        <f>SUM(F10:G10)</f>
        <v>2654.4561682925209</v>
      </c>
      <c r="J10" s="7"/>
    </row>
    <row r="11" spans="1:10" s="3" customFormat="1" ht="33" customHeight="1" x14ac:dyDescent="0.2">
      <c r="A11" s="141" t="s">
        <v>1</v>
      </c>
      <c r="B11" s="139" t="s">
        <v>106</v>
      </c>
      <c r="C11" s="145" t="s">
        <v>76</v>
      </c>
      <c r="D11" s="150" t="s">
        <v>46</v>
      </c>
      <c r="E11" s="53" t="s">
        <v>142</v>
      </c>
      <c r="F11" s="87">
        <v>70000</v>
      </c>
      <c r="G11" s="88">
        <v>495000</v>
      </c>
      <c r="H11" s="36">
        <f t="shared" si="0"/>
        <v>565000</v>
      </c>
      <c r="J11" s="7"/>
    </row>
    <row r="12" spans="1:10" s="3" customFormat="1" ht="33" customHeight="1" x14ac:dyDescent="0.2">
      <c r="A12" s="142"/>
      <c r="B12" s="140"/>
      <c r="C12" s="146"/>
      <c r="D12" s="151"/>
      <c r="E12" s="86" t="s">
        <v>143</v>
      </c>
      <c r="F12" s="23">
        <f>F11/7.5345</f>
        <v>9290.596589023824</v>
      </c>
      <c r="G12" s="94">
        <f>G11/7.5345</f>
        <v>65697.790165239887</v>
      </c>
      <c r="H12" s="82">
        <f>SUM(F12:G12)</f>
        <v>74988.386754263716</v>
      </c>
      <c r="J12" s="7"/>
    </row>
    <row r="13" spans="1:10" s="3" customFormat="1" ht="21" customHeight="1" x14ac:dyDescent="0.2">
      <c r="A13" s="141" t="s">
        <v>2</v>
      </c>
      <c r="B13" s="139" t="s">
        <v>107</v>
      </c>
      <c r="C13" s="145" t="s">
        <v>49</v>
      </c>
      <c r="D13" s="150" t="s">
        <v>46</v>
      </c>
      <c r="E13" s="53" t="s">
        <v>142</v>
      </c>
      <c r="F13" s="87">
        <v>10000</v>
      </c>
      <c r="G13" s="70" t="s">
        <v>32</v>
      </c>
      <c r="H13" s="36">
        <f t="shared" si="0"/>
        <v>10000</v>
      </c>
    </row>
    <row r="14" spans="1:10" s="3" customFormat="1" ht="21" customHeight="1" x14ac:dyDescent="0.2">
      <c r="A14" s="142"/>
      <c r="B14" s="140"/>
      <c r="C14" s="146"/>
      <c r="D14" s="151"/>
      <c r="E14" s="86" t="s">
        <v>143</v>
      </c>
      <c r="F14" s="23">
        <f>F13/7.5345</f>
        <v>1327.2280841462605</v>
      </c>
      <c r="G14" s="90" t="s">
        <v>32</v>
      </c>
      <c r="H14" s="82">
        <f>SUM(F14:G14)</f>
        <v>1327.2280841462605</v>
      </c>
    </row>
    <row r="15" spans="1:10" s="3" customFormat="1" ht="21" customHeight="1" x14ac:dyDescent="0.2">
      <c r="A15" s="141" t="s">
        <v>3</v>
      </c>
      <c r="B15" s="139" t="s">
        <v>108</v>
      </c>
      <c r="C15" s="145" t="s">
        <v>47</v>
      </c>
      <c r="D15" s="150" t="s">
        <v>46</v>
      </c>
      <c r="E15" s="53" t="s">
        <v>142</v>
      </c>
      <c r="F15" s="22">
        <v>10000</v>
      </c>
      <c r="G15" s="70" t="s">
        <v>32</v>
      </c>
      <c r="H15" s="36">
        <f t="shared" si="0"/>
        <v>10000</v>
      </c>
    </row>
    <row r="16" spans="1:10" s="3" customFormat="1" ht="21" customHeight="1" x14ac:dyDescent="0.2">
      <c r="A16" s="142"/>
      <c r="B16" s="140"/>
      <c r="C16" s="146"/>
      <c r="D16" s="151"/>
      <c r="E16" s="86" t="s">
        <v>143</v>
      </c>
      <c r="F16" s="23">
        <f>F15/7.5345</f>
        <v>1327.2280841462605</v>
      </c>
      <c r="G16" s="38" t="s">
        <v>32</v>
      </c>
      <c r="H16" s="37">
        <f>SUM(F16:G16)</f>
        <v>1327.2280841462605</v>
      </c>
    </row>
    <row r="17" spans="1:8" s="3" customFormat="1" ht="21" customHeight="1" x14ac:dyDescent="0.2">
      <c r="A17" s="141" t="s">
        <v>12</v>
      </c>
      <c r="B17" s="139" t="s">
        <v>109</v>
      </c>
      <c r="C17" s="145" t="s">
        <v>48</v>
      </c>
      <c r="D17" s="150" t="s">
        <v>46</v>
      </c>
      <c r="E17" s="53" t="s">
        <v>142</v>
      </c>
      <c r="F17" s="22">
        <v>5000</v>
      </c>
      <c r="G17" s="70" t="s">
        <v>32</v>
      </c>
      <c r="H17" s="36">
        <f t="shared" si="0"/>
        <v>5000</v>
      </c>
    </row>
    <row r="18" spans="1:8" s="3" customFormat="1" ht="21" customHeight="1" x14ac:dyDescent="0.2">
      <c r="A18" s="142"/>
      <c r="B18" s="140"/>
      <c r="C18" s="146"/>
      <c r="D18" s="151"/>
      <c r="E18" s="86" t="s">
        <v>143</v>
      </c>
      <c r="F18" s="23">
        <f>F17/7.5345</f>
        <v>663.61404207313024</v>
      </c>
      <c r="G18" s="38" t="s">
        <v>32</v>
      </c>
      <c r="H18" s="37">
        <f>SUM(F18:G18)</f>
        <v>663.61404207313024</v>
      </c>
    </row>
    <row r="19" spans="1:8" s="3" customFormat="1" ht="21" customHeight="1" x14ac:dyDescent="0.2">
      <c r="A19" s="149" t="s">
        <v>16</v>
      </c>
      <c r="B19" s="153" t="s">
        <v>110</v>
      </c>
      <c r="C19" s="154" t="s">
        <v>48</v>
      </c>
      <c r="D19" s="150" t="s">
        <v>46</v>
      </c>
      <c r="E19" s="53" t="s">
        <v>142</v>
      </c>
      <c r="F19" s="85">
        <v>2500</v>
      </c>
      <c r="G19" s="62" t="s">
        <v>32</v>
      </c>
      <c r="H19" s="81">
        <f t="shared" si="0"/>
        <v>2500</v>
      </c>
    </row>
    <row r="20" spans="1:8" s="3" customFormat="1" ht="21" customHeight="1" x14ac:dyDescent="0.2">
      <c r="A20" s="149"/>
      <c r="B20" s="153"/>
      <c r="C20" s="146"/>
      <c r="D20" s="151"/>
      <c r="E20" s="86" t="s">
        <v>143</v>
      </c>
      <c r="F20" s="23">
        <f>F19/7.5345</f>
        <v>331.80702103656512</v>
      </c>
      <c r="G20" s="66" t="s">
        <v>32</v>
      </c>
      <c r="H20" s="89">
        <f>SUM(F20:G20)</f>
        <v>331.80702103656512</v>
      </c>
    </row>
    <row r="21" spans="1:8" s="3" customFormat="1" ht="21" customHeight="1" x14ac:dyDescent="0.2">
      <c r="A21" s="175" t="s">
        <v>15</v>
      </c>
      <c r="B21" s="143" t="s">
        <v>111</v>
      </c>
      <c r="C21" s="147" t="s">
        <v>48</v>
      </c>
      <c r="D21" s="150" t="s">
        <v>46</v>
      </c>
      <c r="E21" s="53" t="s">
        <v>142</v>
      </c>
      <c r="F21" s="22">
        <v>2500</v>
      </c>
      <c r="G21" s="70" t="s">
        <v>32</v>
      </c>
      <c r="H21" s="36">
        <f t="shared" si="0"/>
        <v>2500</v>
      </c>
    </row>
    <row r="22" spans="1:8" s="3" customFormat="1" ht="21" customHeight="1" x14ac:dyDescent="0.2">
      <c r="A22" s="176"/>
      <c r="B22" s="144"/>
      <c r="C22" s="148"/>
      <c r="D22" s="151"/>
      <c r="E22" s="86" t="s">
        <v>143</v>
      </c>
      <c r="F22" s="23">
        <f>F21/7.5345</f>
        <v>331.80702103656512</v>
      </c>
      <c r="G22" s="38" t="s">
        <v>32</v>
      </c>
      <c r="H22" s="37">
        <f>SUM(F22:G22)</f>
        <v>331.80702103656512</v>
      </c>
    </row>
    <row r="23" spans="1:8" s="3" customFormat="1" ht="18" customHeight="1" x14ac:dyDescent="0.2">
      <c r="A23" s="131" t="s">
        <v>25</v>
      </c>
      <c r="B23" s="132"/>
      <c r="C23" s="132"/>
      <c r="D23" s="132"/>
      <c r="E23" s="79" t="s">
        <v>142</v>
      </c>
      <c r="F23" s="73">
        <f>F5+F7+F9+F11+F13+F15+F17+F19+F21</f>
        <v>200000</v>
      </c>
      <c r="G23" s="74">
        <f>G5+G7+G11</f>
        <v>555000</v>
      </c>
      <c r="H23" s="91">
        <f>SUM(F23:G23)</f>
        <v>755000</v>
      </c>
    </row>
    <row r="24" spans="1:8" s="3" customFormat="1" ht="18" customHeight="1" x14ac:dyDescent="0.2">
      <c r="A24" s="133"/>
      <c r="B24" s="134"/>
      <c r="C24" s="134"/>
      <c r="D24" s="134"/>
      <c r="E24" s="93" t="s">
        <v>143</v>
      </c>
      <c r="F24" s="75">
        <f>F23/7.5345</f>
        <v>26544.56168292521</v>
      </c>
      <c r="G24" s="75">
        <f>G23/7.5345</f>
        <v>73661.158670117453</v>
      </c>
      <c r="H24" s="92">
        <f>SUM(F24:G24)</f>
        <v>100205.72035304266</v>
      </c>
    </row>
    <row r="25" spans="1:8" ht="12.75" customHeight="1" x14ac:dyDescent="0.2"/>
    <row r="26" spans="1:8" ht="12.75" customHeight="1" x14ac:dyDescent="0.2"/>
    <row r="27" spans="1:8" ht="12.75" customHeight="1" x14ac:dyDescent="0.2">
      <c r="A27" s="30" t="s">
        <v>63</v>
      </c>
    </row>
    <row r="28" spans="1:8" ht="12.75" customHeight="1" x14ac:dyDescent="0.2">
      <c r="A28" s="31"/>
    </row>
    <row r="29" spans="1:8" ht="12.75" customHeight="1" x14ac:dyDescent="0.2">
      <c r="A29" s="179" t="s">
        <v>50</v>
      </c>
      <c r="B29" s="161" t="s">
        <v>117</v>
      </c>
      <c r="C29" s="161"/>
      <c r="D29" s="161"/>
      <c r="E29" s="161"/>
      <c r="F29" s="161"/>
      <c r="G29" s="161"/>
      <c r="H29" s="161"/>
    </row>
    <row r="30" spans="1:8" ht="12.75" customHeight="1" x14ac:dyDescent="0.2">
      <c r="A30" s="179"/>
      <c r="B30" s="161"/>
      <c r="C30" s="161"/>
      <c r="D30" s="161"/>
      <c r="E30" s="161"/>
      <c r="F30" s="161"/>
      <c r="G30" s="161"/>
      <c r="H30" s="161"/>
    </row>
    <row r="31" spans="1:8" ht="12.75" customHeight="1" x14ac:dyDescent="0.2">
      <c r="A31" s="179"/>
      <c r="B31" s="161"/>
      <c r="C31" s="161"/>
      <c r="D31" s="161"/>
      <c r="E31" s="161"/>
      <c r="F31" s="161"/>
      <c r="G31" s="161"/>
      <c r="H31" s="161"/>
    </row>
    <row r="32" spans="1:8" x14ac:dyDescent="0.2">
      <c r="A32" s="179"/>
      <c r="B32" s="161"/>
      <c r="C32" s="161"/>
      <c r="D32" s="161"/>
      <c r="E32" s="161"/>
      <c r="F32" s="161"/>
      <c r="G32" s="161"/>
      <c r="H32" s="161"/>
    </row>
    <row r="33" spans="1:8" x14ac:dyDescent="0.2">
      <c r="A33" s="179"/>
      <c r="B33" s="161"/>
      <c r="C33" s="161"/>
      <c r="D33" s="161"/>
      <c r="E33" s="161"/>
      <c r="F33" s="161"/>
      <c r="G33" s="161"/>
      <c r="H33" s="161"/>
    </row>
    <row r="34" spans="1:8" x14ac:dyDescent="0.2">
      <c r="A34" s="179"/>
      <c r="B34" s="161"/>
      <c r="C34" s="161"/>
      <c r="D34" s="161"/>
      <c r="E34" s="161"/>
      <c r="F34" s="161"/>
      <c r="G34" s="161"/>
      <c r="H34" s="161"/>
    </row>
    <row r="35" spans="1:8" x14ac:dyDescent="0.2">
      <c r="A35" s="179"/>
      <c r="B35" s="161"/>
      <c r="C35" s="161"/>
      <c r="D35" s="161"/>
      <c r="E35" s="161"/>
      <c r="F35" s="161"/>
      <c r="G35" s="161"/>
      <c r="H35" s="161"/>
    </row>
    <row r="36" spans="1:8" x14ac:dyDescent="0.2">
      <c r="A36" s="179"/>
      <c r="B36" s="161"/>
      <c r="C36" s="161"/>
      <c r="D36" s="161"/>
      <c r="E36" s="161"/>
      <c r="F36" s="161"/>
      <c r="G36" s="161"/>
      <c r="H36" s="161"/>
    </row>
    <row r="37" spans="1:8" ht="24.75" customHeight="1" x14ac:dyDescent="0.2">
      <c r="A37" s="179"/>
      <c r="B37" s="161"/>
      <c r="C37" s="161"/>
      <c r="D37" s="161"/>
      <c r="E37" s="161"/>
      <c r="F37" s="161"/>
      <c r="G37" s="161"/>
      <c r="H37" s="161"/>
    </row>
    <row r="38" spans="1:8" ht="12.75" customHeight="1" x14ac:dyDescent="0.2">
      <c r="A38" s="174" t="s">
        <v>51</v>
      </c>
      <c r="B38" s="161" t="s">
        <v>118</v>
      </c>
      <c r="C38" s="161"/>
      <c r="D38" s="161"/>
      <c r="E38" s="161"/>
      <c r="F38" s="161"/>
      <c r="G38" s="161"/>
      <c r="H38" s="161"/>
    </row>
    <row r="39" spans="1:8" x14ac:dyDescent="0.2">
      <c r="A39" s="174"/>
      <c r="B39" s="161"/>
      <c r="C39" s="161"/>
      <c r="D39" s="161"/>
      <c r="E39" s="161"/>
      <c r="F39" s="161"/>
      <c r="G39" s="161"/>
      <c r="H39" s="161"/>
    </row>
    <row r="40" spans="1:8" x14ac:dyDescent="0.2">
      <c r="A40" s="174"/>
      <c r="B40" s="161"/>
      <c r="C40" s="161"/>
      <c r="D40" s="161"/>
      <c r="E40" s="161"/>
      <c r="F40" s="161"/>
      <c r="G40" s="161"/>
      <c r="H40" s="161"/>
    </row>
    <row r="41" spans="1:8" x14ac:dyDescent="0.2">
      <c r="A41" s="174"/>
      <c r="B41" s="161"/>
      <c r="C41" s="161"/>
      <c r="D41" s="161"/>
      <c r="E41" s="161"/>
      <c r="F41" s="161"/>
      <c r="G41" s="161"/>
      <c r="H41" s="161"/>
    </row>
    <row r="42" spans="1:8" x14ac:dyDescent="0.2">
      <c r="A42" s="174"/>
      <c r="B42" s="161"/>
      <c r="C42" s="161"/>
      <c r="D42" s="161"/>
      <c r="E42" s="161"/>
      <c r="F42" s="161"/>
      <c r="G42" s="161"/>
      <c r="H42" s="161"/>
    </row>
    <row r="43" spans="1:8" x14ac:dyDescent="0.2">
      <c r="A43" s="174"/>
      <c r="B43" s="161"/>
      <c r="C43" s="161"/>
      <c r="D43" s="161"/>
      <c r="E43" s="161"/>
      <c r="F43" s="161"/>
      <c r="G43" s="161"/>
      <c r="H43" s="161"/>
    </row>
    <row r="44" spans="1:8" ht="24.75" customHeight="1" x14ac:dyDescent="0.2">
      <c r="A44" s="174"/>
      <c r="B44" s="161"/>
      <c r="C44" s="161"/>
      <c r="D44" s="161"/>
      <c r="E44" s="161"/>
      <c r="F44" s="161"/>
      <c r="G44" s="161"/>
      <c r="H44" s="161"/>
    </row>
    <row r="45" spans="1:8" x14ac:dyDescent="0.2">
      <c r="A45" s="179" t="s">
        <v>52</v>
      </c>
      <c r="B45" s="178" t="s">
        <v>120</v>
      </c>
      <c r="C45" s="178"/>
      <c r="D45" s="178"/>
      <c r="E45" s="178"/>
      <c r="F45" s="178"/>
      <c r="G45" s="178"/>
      <c r="H45" s="178"/>
    </row>
    <row r="46" spans="1:8" x14ac:dyDescent="0.2">
      <c r="A46" s="179"/>
      <c r="B46" s="178"/>
      <c r="C46" s="178"/>
      <c r="D46" s="178"/>
      <c r="E46" s="178"/>
      <c r="F46" s="178"/>
      <c r="G46" s="178"/>
      <c r="H46" s="178"/>
    </row>
    <row r="47" spans="1:8" x14ac:dyDescent="0.2">
      <c r="A47" s="179"/>
      <c r="B47" s="178"/>
      <c r="C47" s="178"/>
      <c r="D47" s="178"/>
      <c r="E47" s="178"/>
      <c r="F47" s="178"/>
      <c r="G47" s="178"/>
      <c r="H47" s="178"/>
    </row>
    <row r="48" spans="1:8" x14ac:dyDescent="0.2">
      <c r="A48" s="179"/>
      <c r="B48" s="178"/>
      <c r="C48" s="178"/>
      <c r="D48" s="178"/>
      <c r="E48" s="178"/>
      <c r="F48" s="178"/>
      <c r="G48" s="178"/>
      <c r="H48" s="178"/>
    </row>
    <row r="49" spans="1:8" x14ac:dyDescent="0.2">
      <c r="A49" s="179"/>
      <c r="B49" s="178"/>
      <c r="C49" s="178"/>
      <c r="D49" s="178"/>
      <c r="E49" s="178"/>
      <c r="F49" s="178"/>
      <c r="G49" s="178"/>
      <c r="H49" s="178"/>
    </row>
    <row r="50" spans="1:8" ht="12.75" customHeight="1" x14ac:dyDescent="0.2">
      <c r="A50" s="174" t="s">
        <v>53</v>
      </c>
      <c r="B50" s="161" t="s">
        <v>78</v>
      </c>
      <c r="C50" s="161"/>
      <c r="D50" s="161"/>
      <c r="E50" s="161"/>
      <c r="F50" s="161"/>
      <c r="G50" s="161"/>
      <c r="H50" s="161"/>
    </row>
    <row r="51" spans="1:8" x14ac:dyDescent="0.2">
      <c r="A51" s="174"/>
      <c r="B51" s="161"/>
      <c r="C51" s="161"/>
      <c r="D51" s="161"/>
      <c r="E51" s="161"/>
      <c r="F51" s="161"/>
      <c r="G51" s="161"/>
      <c r="H51" s="161"/>
    </row>
    <row r="52" spans="1:8" x14ac:dyDescent="0.2">
      <c r="A52" s="174"/>
      <c r="B52" s="161"/>
      <c r="C52" s="161"/>
      <c r="D52" s="161"/>
      <c r="E52" s="161"/>
      <c r="F52" s="161"/>
      <c r="G52" s="161"/>
      <c r="H52" s="161"/>
    </row>
    <row r="53" spans="1:8" x14ac:dyDescent="0.2">
      <c r="A53" s="174"/>
      <c r="B53" s="161"/>
      <c r="C53" s="161"/>
      <c r="D53" s="161"/>
      <c r="E53" s="161"/>
      <c r="F53" s="161"/>
      <c r="G53" s="161"/>
      <c r="H53" s="161"/>
    </row>
    <row r="54" spans="1:8" x14ac:dyDescent="0.2">
      <c r="A54" s="174"/>
      <c r="B54" s="161"/>
      <c r="C54" s="161"/>
      <c r="D54" s="161"/>
      <c r="E54" s="161"/>
      <c r="F54" s="161"/>
      <c r="G54" s="161"/>
      <c r="H54" s="161"/>
    </row>
    <row r="55" spans="1:8" x14ac:dyDescent="0.2">
      <c r="A55" s="174"/>
      <c r="B55" s="161"/>
      <c r="C55" s="161"/>
      <c r="D55" s="161"/>
      <c r="E55" s="161"/>
      <c r="F55" s="161"/>
      <c r="G55" s="161"/>
      <c r="H55" s="161"/>
    </row>
    <row r="56" spans="1:8" x14ac:dyDescent="0.2">
      <c r="A56" s="174"/>
      <c r="B56" s="161"/>
      <c r="C56" s="161"/>
      <c r="D56" s="161"/>
      <c r="E56" s="161"/>
      <c r="F56" s="161"/>
      <c r="G56" s="161"/>
      <c r="H56" s="161"/>
    </row>
    <row r="57" spans="1:8" x14ac:dyDescent="0.2">
      <c r="A57" s="174"/>
      <c r="B57" s="161"/>
      <c r="C57" s="161"/>
      <c r="D57" s="161"/>
      <c r="E57" s="161"/>
      <c r="F57" s="161"/>
      <c r="G57" s="161"/>
      <c r="H57" s="161"/>
    </row>
    <row r="58" spans="1:8" x14ac:dyDescent="0.2">
      <c r="A58" s="177" t="s">
        <v>73</v>
      </c>
      <c r="B58" s="178" t="s">
        <v>74</v>
      </c>
      <c r="C58" s="178"/>
      <c r="D58" s="178"/>
      <c r="E58" s="178"/>
      <c r="F58" s="178"/>
      <c r="G58" s="178"/>
      <c r="H58" s="178"/>
    </row>
    <row r="59" spans="1:8" x14ac:dyDescent="0.2">
      <c r="A59" s="177"/>
      <c r="B59" s="178"/>
      <c r="C59" s="178"/>
      <c r="D59" s="178"/>
      <c r="E59" s="178"/>
      <c r="F59" s="178"/>
      <c r="G59" s="178"/>
      <c r="H59" s="178"/>
    </row>
    <row r="60" spans="1:8" x14ac:dyDescent="0.2">
      <c r="A60" s="177"/>
      <c r="B60" s="178"/>
      <c r="C60" s="178"/>
      <c r="D60" s="178"/>
      <c r="E60" s="178"/>
      <c r="F60" s="178"/>
      <c r="G60" s="178"/>
      <c r="H60" s="178"/>
    </row>
    <row r="61" spans="1:8" x14ac:dyDescent="0.2">
      <c r="A61" s="177"/>
      <c r="B61" s="178"/>
      <c r="C61" s="178"/>
      <c r="D61" s="178"/>
      <c r="E61" s="178"/>
      <c r="F61" s="178"/>
      <c r="G61" s="178"/>
      <c r="H61" s="178"/>
    </row>
  </sheetData>
  <mergeCells count="54">
    <mergeCell ref="A7:A8"/>
    <mergeCell ref="B7:B8"/>
    <mergeCell ref="C7:C8"/>
    <mergeCell ref="D7:D8"/>
    <mergeCell ref="A5:A6"/>
    <mergeCell ref="B5:B6"/>
    <mergeCell ref="C5:C6"/>
    <mergeCell ref="D5:D6"/>
    <mergeCell ref="E3:E4"/>
    <mergeCell ref="H3:H4"/>
    <mergeCell ref="A3:A4"/>
    <mergeCell ref="B3:B4"/>
    <mergeCell ref="C3:C4"/>
    <mergeCell ref="D3:D4"/>
    <mergeCell ref="F3:G3"/>
    <mergeCell ref="A58:A61"/>
    <mergeCell ref="B58:H61"/>
    <mergeCell ref="B29:H37"/>
    <mergeCell ref="A29:A37"/>
    <mergeCell ref="B50:H57"/>
    <mergeCell ref="A50:A57"/>
    <mergeCell ref="B45:H49"/>
    <mergeCell ref="A45:A49"/>
    <mergeCell ref="A38:A44"/>
    <mergeCell ref="B38:H44"/>
    <mergeCell ref="A9:A10"/>
    <mergeCell ref="B9:B10"/>
    <mergeCell ref="C9:C10"/>
    <mergeCell ref="D9:D10"/>
    <mergeCell ref="A11:A12"/>
    <mergeCell ref="B11:B12"/>
    <mergeCell ref="C11:C12"/>
    <mergeCell ref="D11:D12"/>
    <mergeCell ref="A13:A14"/>
    <mergeCell ref="B13:B14"/>
    <mergeCell ref="C13:C14"/>
    <mergeCell ref="A15:A16"/>
    <mergeCell ref="B15:B16"/>
    <mergeCell ref="C15:C16"/>
    <mergeCell ref="A17:A18"/>
    <mergeCell ref="B17:B18"/>
    <mergeCell ref="C17:C18"/>
    <mergeCell ref="A19:A20"/>
    <mergeCell ref="B19:B20"/>
    <mergeCell ref="A21:A22"/>
    <mergeCell ref="B21:B22"/>
    <mergeCell ref="C21:C22"/>
    <mergeCell ref="A23:D24"/>
    <mergeCell ref="C19:C20"/>
    <mergeCell ref="D13:D14"/>
    <mergeCell ref="D15:D16"/>
    <mergeCell ref="D17:D18"/>
    <mergeCell ref="D19:D20"/>
    <mergeCell ref="D21:D22"/>
  </mergeCells>
  <phoneticPr fontId="1" type="noConversion"/>
  <pageMargins left="0.74803149606299213" right="0.31496062992125984" top="0.59055118110236227" bottom="0.19685039370078741" header="0.31496062992125984" footer="0.31496062992125984"/>
  <pageSetup paperSize="9" orientation="landscape" r:id="rId1"/>
  <headerFooter alignWithMargins="0">
    <oddHeader>&amp;CKOMUNALAC POŽEGA d.o.o. - PLAN INVESTICIJA I INVESTICIJSKOG ODRŽAVANJA ZA 2023. GODINU</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1"/>
  <sheetViews>
    <sheetView zoomScaleNormal="100" workbookViewId="0">
      <selection activeCell="H3" sqref="H3:H4"/>
    </sheetView>
  </sheetViews>
  <sheetFormatPr defaultRowHeight="12.75" x14ac:dyDescent="0.2"/>
  <cols>
    <col min="1" max="1" width="4.7109375" style="5" customWidth="1"/>
    <col min="2" max="2" width="29.7109375" style="5" customWidth="1"/>
    <col min="3" max="3" width="34.7109375" style="5" customWidth="1"/>
    <col min="4" max="4" width="13.7109375" style="19" customWidth="1"/>
    <col min="5" max="5" width="5.7109375" style="19" customWidth="1"/>
    <col min="6" max="8" width="15.7109375" style="2" customWidth="1"/>
    <col min="9" max="16384" width="9.140625" style="2"/>
  </cols>
  <sheetData>
    <row r="1" spans="1:10" s="16" customFormat="1" ht="20.100000000000001" customHeight="1" x14ac:dyDescent="0.2">
      <c r="A1" s="14" t="s">
        <v>0</v>
      </c>
      <c r="B1" s="15" t="s">
        <v>6</v>
      </c>
      <c r="C1" s="15"/>
      <c r="D1" s="18"/>
      <c r="E1" s="18"/>
      <c r="G1" s="15"/>
    </row>
    <row r="2" spans="1:10" s="3" customFormat="1" ht="9.9499999999999993" customHeight="1" x14ac:dyDescent="0.2">
      <c r="A2" s="12"/>
      <c r="B2" s="13"/>
      <c r="C2" s="13"/>
      <c r="D2" s="19"/>
      <c r="E2" s="19"/>
      <c r="F2" s="2"/>
      <c r="G2" s="2"/>
    </row>
    <row r="3" spans="1:10" s="3" customFormat="1" ht="24.95" customHeight="1" x14ac:dyDescent="0.2">
      <c r="A3" s="162" t="s">
        <v>14</v>
      </c>
      <c r="B3" s="164" t="s">
        <v>18</v>
      </c>
      <c r="C3" s="166" t="s">
        <v>20</v>
      </c>
      <c r="D3" s="185" t="s">
        <v>19</v>
      </c>
      <c r="E3" s="200" t="s">
        <v>141</v>
      </c>
      <c r="F3" s="166" t="s">
        <v>13</v>
      </c>
      <c r="G3" s="187"/>
      <c r="H3" s="157" t="s">
        <v>149</v>
      </c>
    </row>
    <row r="4" spans="1:10" s="3" customFormat="1" ht="24.95" customHeight="1" x14ac:dyDescent="0.2">
      <c r="A4" s="163"/>
      <c r="B4" s="165"/>
      <c r="C4" s="167"/>
      <c r="D4" s="199"/>
      <c r="E4" s="201"/>
      <c r="F4" s="17" t="s">
        <v>169</v>
      </c>
      <c r="G4" s="25" t="s">
        <v>168</v>
      </c>
      <c r="H4" s="158"/>
    </row>
    <row r="5" spans="1:10" s="3" customFormat="1" ht="45" customHeight="1" x14ac:dyDescent="0.2">
      <c r="A5" s="175" t="s">
        <v>7</v>
      </c>
      <c r="B5" s="192" t="s">
        <v>100</v>
      </c>
      <c r="C5" s="147" t="s">
        <v>94</v>
      </c>
      <c r="D5" s="150" t="s">
        <v>95</v>
      </c>
      <c r="E5" s="53" t="s">
        <v>142</v>
      </c>
      <c r="F5" s="22">
        <v>250000</v>
      </c>
      <c r="G5" s="26" t="s">
        <v>32</v>
      </c>
      <c r="H5" s="35">
        <f t="shared" ref="H5:H10" si="0">SUM(F5:G5)</f>
        <v>250000</v>
      </c>
    </row>
    <row r="6" spans="1:10" s="3" customFormat="1" ht="45" customHeight="1" x14ac:dyDescent="0.2">
      <c r="A6" s="176"/>
      <c r="B6" s="193"/>
      <c r="C6" s="148"/>
      <c r="D6" s="151"/>
      <c r="E6" s="86" t="s">
        <v>143</v>
      </c>
      <c r="F6" s="23">
        <f>F5/7.534</f>
        <v>33182.904167772766</v>
      </c>
      <c r="G6" s="28" t="s">
        <v>32</v>
      </c>
      <c r="H6" s="106">
        <f t="shared" si="0"/>
        <v>33182.904167772766</v>
      </c>
    </row>
    <row r="7" spans="1:10" s="3" customFormat="1" ht="27" customHeight="1" x14ac:dyDescent="0.2">
      <c r="A7" s="175" t="s">
        <v>8</v>
      </c>
      <c r="B7" s="143" t="s">
        <v>101</v>
      </c>
      <c r="C7" s="147" t="s">
        <v>93</v>
      </c>
      <c r="D7" s="135" t="s">
        <v>96</v>
      </c>
      <c r="E7" s="53" t="s">
        <v>142</v>
      </c>
      <c r="F7" s="22">
        <v>20000</v>
      </c>
      <c r="G7" s="26" t="s">
        <v>32</v>
      </c>
      <c r="H7" s="35">
        <f t="shared" si="0"/>
        <v>20000</v>
      </c>
    </row>
    <row r="8" spans="1:10" s="3" customFormat="1" ht="27" customHeight="1" x14ac:dyDescent="0.2">
      <c r="A8" s="176"/>
      <c r="B8" s="144"/>
      <c r="C8" s="148"/>
      <c r="D8" s="136"/>
      <c r="E8" s="86" t="s">
        <v>143</v>
      </c>
      <c r="F8" s="23">
        <f>F7/7.534</f>
        <v>2654.6323334218209</v>
      </c>
      <c r="G8" s="28" t="s">
        <v>32</v>
      </c>
      <c r="H8" s="41">
        <f t="shared" si="0"/>
        <v>2654.6323334218209</v>
      </c>
    </row>
    <row r="9" spans="1:10" s="3" customFormat="1" ht="33" customHeight="1" x14ac:dyDescent="0.2">
      <c r="A9" s="194" t="s">
        <v>0</v>
      </c>
      <c r="B9" s="188" t="s">
        <v>102</v>
      </c>
      <c r="C9" s="189" t="s">
        <v>90</v>
      </c>
      <c r="D9" s="152" t="s">
        <v>38</v>
      </c>
      <c r="E9" s="58" t="s">
        <v>142</v>
      </c>
      <c r="F9" s="60">
        <v>50000</v>
      </c>
      <c r="G9" s="62" t="s">
        <v>32</v>
      </c>
      <c r="H9" s="40">
        <f t="shared" si="0"/>
        <v>50000</v>
      </c>
      <c r="J9" s="7"/>
    </row>
    <row r="10" spans="1:10" s="3" customFormat="1" ht="33" customHeight="1" x14ac:dyDescent="0.2">
      <c r="A10" s="176"/>
      <c r="B10" s="144"/>
      <c r="C10" s="148"/>
      <c r="D10" s="151"/>
      <c r="E10" s="86" t="s">
        <v>143</v>
      </c>
      <c r="F10" s="98">
        <f>F9/7.534</f>
        <v>6636.5808335545526</v>
      </c>
      <c r="G10" s="38" t="s">
        <v>32</v>
      </c>
      <c r="H10" s="95">
        <f t="shared" si="0"/>
        <v>6636.5808335545526</v>
      </c>
      <c r="J10" s="7"/>
    </row>
    <row r="11" spans="1:10" s="3" customFormat="1" ht="21" customHeight="1" x14ac:dyDescent="0.2">
      <c r="A11" s="131" t="s">
        <v>26</v>
      </c>
      <c r="B11" s="132"/>
      <c r="C11" s="132"/>
      <c r="D11" s="190"/>
      <c r="E11" s="79" t="s">
        <v>142</v>
      </c>
      <c r="F11" s="73">
        <f>F5+F7+F9</f>
        <v>320000</v>
      </c>
      <c r="G11" s="99" t="s">
        <v>32</v>
      </c>
      <c r="H11" s="91">
        <f>H5+H7+H9</f>
        <v>320000</v>
      </c>
    </row>
    <row r="12" spans="1:10" s="3" customFormat="1" ht="21" customHeight="1" x14ac:dyDescent="0.2">
      <c r="A12" s="133"/>
      <c r="B12" s="134"/>
      <c r="C12" s="134"/>
      <c r="D12" s="191"/>
      <c r="E12" s="101" t="s">
        <v>143</v>
      </c>
      <c r="F12" s="75">
        <f>F11/7.5345</f>
        <v>42471.298692680335</v>
      </c>
      <c r="G12" s="100" t="s">
        <v>32</v>
      </c>
      <c r="H12" s="92">
        <f>SUM(F12:G12)</f>
        <v>42471.298692680335</v>
      </c>
    </row>
    <row r="13" spans="1:10" s="3" customFormat="1" ht="12.75" customHeight="1" x14ac:dyDescent="0.2">
      <c r="A13" s="6"/>
      <c r="B13" s="6"/>
      <c r="C13" s="6"/>
      <c r="D13" s="20"/>
      <c r="E13" s="20"/>
      <c r="F13" s="6"/>
      <c r="G13" s="6"/>
    </row>
    <row r="14" spans="1:10" s="3" customFormat="1" ht="12.75" customHeight="1" x14ac:dyDescent="0.2">
      <c r="A14" s="8" t="s">
        <v>63</v>
      </c>
      <c r="B14" s="8"/>
      <c r="C14" s="8"/>
      <c r="D14" s="21"/>
      <c r="E14" s="21"/>
      <c r="F14" s="8"/>
      <c r="G14" s="8"/>
    </row>
    <row r="15" spans="1:10" s="3" customFormat="1" ht="12.75" customHeight="1" x14ac:dyDescent="0.2">
      <c r="A15" s="8"/>
      <c r="B15" s="8"/>
      <c r="C15" s="8"/>
      <c r="D15" s="21"/>
      <c r="E15" s="21"/>
      <c r="F15" s="8"/>
      <c r="G15" s="8"/>
    </row>
    <row r="16" spans="1:10" s="3" customFormat="1" ht="12.75" customHeight="1" x14ac:dyDescent="0.2">
      <c r="A16" s="198" t="s">
        <v>91</v>
      </c>
      <c r="B16" s="197" t="s">
        <v>119</v>
      </c>
      <c r="C16" s="197"/>
      <c r="D16" s="197"/>
      <c r="E16" s="197"/>
      <c r="F16" s="197"/>
      <c r="G16" s="197"/>
      <c r="H16" s="197"/>
    </row>
    <row r="17" spans="1:8" s="3" customFormat="1" ht="12.75" customHeight="1" x14ac:dyDescent="0.2">
      <c r="A17" s="198"/>
      <c r="B17" s="197"/>
      <c r="C17" s="197"/>
      <c r="D17" s="197"/>
      <c r="E17" s="197"/>
      <c r="F17" s="197"/>
      <c r="G17" s="197"/>
      <c r="H17" s="197"/>
    </row>
    <row r="18" spans="1:8" s="3" customFormat="1" ht="12.75" customHeight="1" x14ac:dyDescent="0.2">
      <c r="A18" s="198"/>
      <c r="B18" s="197"/>
      <c r="C18" s="197"/>
      <c r="D18" s="197"/>
      <c r="E18" s="197"/>
      <c r="F18" s="197"/>
      <c r="G18" s="197"/>
      <c r="H18" s="197"/>
    </row>
    <row r="19" spans="1:8" s="3" customFormat="1" ht="12.75" customHeight="1" x14ac:dyDescent="0.2">
      <c r="A19" s="198"/>
      <c r="B19" s="197"/>
      <c r="C19" s="197"/>
      <c r="D19" s="197"/>
      <c r="E19" s="197"/>
      <c r="F19" s="197"/>
      <c r="G19" s="197"/>
      <c r="H19" s="197"/>
    </row>
    <row r="20" spans="1:8" s="3" customFormat="1" ht="12.75" customHeight="1" x14ac:dyDescent="0.2">
      <c r="A20" s="198" t="s">
        <v>92</v>
      </c>
      <c r="B20" s="197" t="s">
        <v>98</v>
      </c>
      <c r="C20" s="197"/>
      <c r="D20" s="197"/>
      <c r="E20" s="197"/>
      <c r="F20" s="197"/>
      <c r="G20" s="197"/>
      <c r="H20" s="197"/>
    </row>
    <row r="21" spans="1:8" s="3" customFormat="1" ht="12.75" customHeight="1" x14ac:dyDescent="0.2">
      <c r="A21" s="198"/>
      <c r="B21" s="197"/>
      <c r="C21" s="197"/>
      <c r="D21" s="197"/>
      <c r="E21" s="197"/>
      <c r="F21" s="197"/>
      <c r="G21" s="197"/>
      <c r="H21" s="197"/>
    </row>
    <row r="22" spans="1:8" s="3" customFormat="1" ht="12.75" customHeight="1" x14ac:dyDescent="0.2">
      <c r="A22" s="198"/>
      <c r="B22" s="197"/>
      <c r="C22" s="197"/>
      <c r="D22" s="197"/>
      <c r="E22" s="197"/>
      <c r="F22" s="197"/>
      <c r="G22" s="197"/>
      <c r="H22" s="197"/>
    </row>
    <row r="23" spans="1:8" s="3" customFormat="1" ht="12.75" customHeight="1" x14ac:dyDescent="0.2">
      <c r="A23" s="174" t="s">
        <v>97</v>
      </c>
      <c r="B23" s="161" t="s">
        <v>99</v>
      </c>
      <c r="C23" s="161"/>
      <c r="D23" s="161"/>
      <c r="E23" s="161"/>
      <c r="F23" s="161"/>
      <c r="G23" s="161"/>
      <c r="H23" s="161"/>
    </row>
    <row r="24" spans="1:8" s="3" customFormat="1" ht="12.75" customHeight="1" x14ac:dyDescent="0.2">
      <c r="A24" s="174"/>
      <c r="B24" s="161"/>
      <c r="C24" s="161"/>
      <c r="D24" s="161"/>
      <c r="E24" s="161"/>
      <c r="F24" s="161"/>
      <c r="G24" s="161"/>
      <c r="H24" s="161"/>
    </row>
    <row r="25" spans="1:8" s="3" customFormat="1" ht="12.75" customHeight="1" x14ac:dyDescent="0.2">
      <c r="A25" s="174"/>
      <c r="B25" s="161"/>
      <c r="C25" s="161"/>
      <c r="D25" s="161"/>
      <c r="E25" s="161"/>
      <c r="F25" s="161"/>
      <c r="G25" s="161"/>
      <c r="H25" s="161"/>
    </row>
    <row r="26" spans="1:8" s="3" customFormat="1" ht="12.75" customHeight="1" x14ac:dyDescent="0.2">
      <c r="A26" s="174"/>
      <c r="B26" s="161"/>
      <c r="C26" s="161"/>
      <c r="D26" s="161"/>
      <c r="E26" s="161"/>
      <c r="F26" s="161"/>
      <c r="G26" s="161"/>
      <c r="H26" s="161"/>
    </row>
    <row r="27" spans="1:8" s="3" customFormat="1" ht="12.75" customHeight="1" x14ac:dyDescent="0.2">
      <c r="A27" s="196"/>
      <c r="B27" s="196"/>
      <c r="C27" s="196"/>
      <c r="D27" s="196"/>
      <c r="E27" s="196"/>
      <c r="F27" s="196"/>
      <c r="G27" s="196"/>
      <c r="H27" s="196"/>
    </row>
    <row r="28" spans="1:8" s="3" customFormat="1" ht="12.75" customHeight="1" x14ac:dyDescent="0.2">
      <c r="A28" s="196"/>
      <c r="B28" s="196"/>
      <c r="C28" s="196"/>
      <c r="D28" s="196"/>
      <c r="E28" s="196"/>
      <c r="F28" s="196"/>
      <c r="G28" s="196"/>
      <c r="H28" s="196"/>
    </row>
    <row r="29" spans="1:8" s="3" customFormat="1" ht="12.75" customHeight="1" x14ac:dyDescent="0.2">
      <c r="A29" s="196"/>
      <c r="B29" s="196"/>
      <c r="C29" s="196"/>
      <c r="D29" s="196"/>
      <c r="E29" s="196"/>
      <c r="F29" s="196"/>
      <c r="G29" s="196"/>
      <c r="H29" s="196"/>
    </row>
    <row r="30" spans="1:8" ht="12.75" customHeight="1" x14ac:dyDescent="0.2">
      <c r="A30" s="196"/>
      <c r="B30" s="196"/>
      <c r="C30" s="196"/>
      <c r="D30" s="196"/>
      <c r="E30" s="196"/>
      <c r="F30" s="196"/>
      <c r="G30" s="196"/>
      <c r="H30" s="196"/>
    </row>
    <row r="31" spans="1:8" ht="12.75" customHeight="1" x14ac:dyDescent="0.2">
      <c r="A31" s="196"/>
      <c r="B31" s="196"/>
      <c r="C31" s="196"/>
      <c r="D31" s="196"/>
      <c r="E31" s="196"/>
      <c r="F31" s="196"/>
      <c r="G31" s="196"/>
      <c r="H31" s="196"/>
    </row>
    <row r="32" spans="1:8" ht="12.75" customHeight="1" x14ac:dyDescent="0.2">
      <c r="A32" s="195"/>
      <c r="B32" s="195"/>
      <c r="C32" s="195"/>
      <c r="D32" s="195"/>
      <c r="E32" s="195"/>
      <c r="F32" s="195"/>
      <c r="G32" s="195"/>
      <c r="H32" s="195"/>
    </row>
    <row r="33" spans="1:8" ht="12.75" customHeight="1" x14ac:dyDescent="0.2">
      <c r="A33" s="195"/>
      <c r="B33" s="195"/>
      <c r="C33" s="195"/>
      <c r="D33" s="195"/>
      <c r="E33" s="195"/>
      <c r="F33" s="195"/>
      <c r="G33" s="195"/>
      <c r="H33" s="195"/>
    </row>
    <row r="34" spans="1:8" ht="12.75" customHeight="1" x14ac:dyDescent="0.2">
      <c r="A34" s="195"/>
      <c r="B34" s="195"/>
      <c r="C34" s="195"/>
      <c r="D34" s="195"/>
      <c r="E34" s="195"/>
      <c r="F34" s="195"/>
      <c r="G34" s="195"/>
      <c r="H34" s="195"/>
    </row>
    <row r="35" spans="1:8" ht="12.75" customHeight="1" x14ac:dyDescent="0.2">
      <c r="A35" s="195"/>
      <c r="B35" s="195"/>
      <c r="C35" s="195"/>
      <c r="D35" s="195"/>
      <c r="E35" s="195"/>
      <c r="F35" s="195"/>
      <c r="G35" s="195"/>
      <c r="H35" s="195"/>
    </row>
    <row r="36" spans="1:8" ht="12.75" customHeight="1" x14ac:dyDescent="0.2">
      <c r="A36" s="195"/>
      <c r="B36" s="195"/>
      <c r="C36" s="195"/>
      <c r="D36" s="195"/>
      <c r="E36" s="195"/>
      <c r="F36" s="195"/>
      <c r="G36" s="195"/>
      <c r="H36" s="195"/>
    </row>
    <row r="37" spans="1:8" ht="12.75" customHeight="1" x14ac:dyDescent="0.2">
      <c r="A37" s="195"/>
      <c r="B37" s="195"/>
      <c r="C37" s="195"/>
      <c r="D37" s="195"/>
      <c r="E37" s="195"/>
      <c r="F37" s="195"/>
      <c r="G37" s="195"/>
      <c r="H37" s="195"/>
    </row>
    <row r="38" spans="1:8" ht="12.75" customHeight="1" x14ac:dyDescent="0.2">
      <c r="A38" s="195"/>
      <c r="B38" s="195"/>
      <c r="C38" s="195"/>
      <c r="D38" s="195"/>
      <c r="E38" s="195"/>
      <c r="F38" s="195"/>
      <c r="G38" s="195"/>
      <c r="H38" s="195"/>
    </row>
    <row r="39" spans="1:8" ht="12.75" customHeight="1" x14ac:dyDescent="0.2">
      <c r="A39" s="195"/>
      <c r="B39" s="195"/>
      <c r="C39" s="195"/>
      <c r="D39" s="195"/>
      <c r="E39" s="195"/>
      <c r="F39" s="195"/>
      <c r="G39" s="195"/>
      <c r="H39" s="195"/>
    </row>
    <row r="40" spans="1:8" ht="12.75" customHeight="1" x14ac:dyDescent="0.2">
      <c r="A40" s="195"/>
      <c r="B40" s="195"/>
      <c r="C40" s="195"/>
      <c r="D40" s="195"/>
      <c r="E40" s="195"/>
      <c r="F40" s="195"/>
      <c r="G40" s="195"/>
      <c r="H40" s="195"/>
    </row>
    <row r="41" spans="1:8" ht="12.75" customHeight="1" x14ac:dyDescent="0.2">
      <c r="A41" s="195"/>
      <c r="B41" s="195"/>
      <c r="C41" s="195"/>
      <c r="D41" s="195"/>
      <c r="E41" s="195"/>
      <c r="F41" s="195"/>
      <c r="G41" s="195"/>
      <c r="H41" s="195"/>
    </row>
    <row r="42" spans="1:8" ht="12.75" customHeight="1" x14ac:dyDescent="0.2">
      <c r="A42" s="195"/>
      <c r="B42" s="195"/>
      <c r="C42" s="195"/>
      <c r="D42" s="195"/>
      <c r="E42" s="195"/>
      <c r="F42" s="195"/>
      <c r="G42" s="195"/>
      <c r="H42" s="195"/>
    </row>
    <row r="43" spans="1:8" ht="12.75" customHeight="1" x14ac:dyDescent="0.2">
      <c r="A43" s="195"/>
      <c r="B43" s="195"/>
      <c r="C43" s="195"/>
      <c r="D43" s="195"/>
      <c r="E43" s="195"/>
      <c r="F43" s="195"/>
      <c r="G43" s="195"/>
      <c r="H43" s="195"/>
    </row>
    <row r="44" spans="1:8" ht="12.75" customHeight="1" x14ac:dyDescent="0.2">
      <c r="A44" s="195"/>
      <c r="B44" s="195"/>
      <c r="C44" s="195"/>
      <c r="D44" s="195"/>
      <c r="E44" s="195"/>
      <c r="F44" s="195"/>
      <c r="G44" s="195"/>
      <c r="H44" s="195"/>
    </row>
    <row r="45" spans="1:8" ht="12.75" customHeight="1" x14ac:dyDescent="0.2">
      <c r="A45" s="195"/>
      <c r="B45" s="195"/>
      <c r="C45" s="195"/>
      <c r="D45" s="195"/>
      <c r="E45" s="195"/>
      <c r="F45" s="195"/>
      <c r="G45" s="195"/>
      <c r="H45" s="195"/>
    </row>
    <row r="46" spans="1:8" ht="12.75" customHeight="1" x14ac:dyDescent="0.2">
      <c r="A46" s="195"/>
      <c r="B46" s="195"/>
      <c r="C46" s="195"/>
      <c r="D46" s="195"/>
      <c r="E46" s="195"/>
      <c r="F46" s="195"/>
      <c r="G46" s="195"/>
      <c r="H46" s="195"/>
    </row>
    <row r="47" spans="1:8" ht="12.75" customHeight="1" x14ac:dyDescent="0.2">
      <c r="A47" s="195"/>
      <c r="B47" s="195"/>
      <c r="C47" s="195"/>
      <c r="D47" s="195"/>
      <c r="E47" s="195"/>
      <c r="F47" s="195"/>
      <c r="G47" s="195"/>
      <c r="H47" s="195"/>
    </row>
    <row r="48" spans="1:8" ht="12.75" customHeight="1" x14ac:dyDescent="0.2">
      <c r="A48" s="195"/>
      <c r="B48" s="195"/>
      <c r="C48" s="195"/>
      <c r="D48" s="195"/>
      <c r="E48" s="195"/>
      <c r="F48" s="195"/>
      <c r="G48" s="195"/>
      <c r="H48" s="195"/>
    </row>
    <row r="49" spans="1:8" ht="12.75" customHeight="1" x14ac:dyDescent="0.2">
      <c r="A49" s="195"/>
      <c r="B49" s="195"/>
      <c r="C49" s="195"/>
      <c r="D49" s="195"/>
      <c r="E49" s="195"/>
      <c r="F49" s="195"/>
      <c r="G49" s="195"/>
      <c r="H49" s="195"/>
    </row>
    <row r="50" spans="1:8" ht="12.75" customHeight="1" x14ac:dyDescent="0.2">
      <c r="A50" s="195"/>
      <c r="B50" s="195"/>
      <c r="C50" s="195"/>
      <c r="D50" s="195"/>
      <c r="E50" s="195"/>
      <c r="F50" s="195"/>
      <c r="G50" s="195"/>
      <c r="H50" s="195"/>
    </row>
    <row r="51" spans="1:8" s="3" customFormat="1" ht="12.75" customHeight="1" x14ac:dyDescent="0.2">
      <c r="A51" s="195"/>
      <c r="B51" s="195"/>
      <c r="C51" s="195"/>
      <c r="D51" s="195"/>
      <c r="E51" s="195"/>
      <c r="F51" s="195"/>
      <c r="G51" s="195"/>
      <c r="H51" s="195"/>
    </row>
    <row r="52" spans="1:8" ht="12.75" customHeight="1" x14ac:dyDescent="0.2"/>
    <row r="53" spans="1:8" ht="12.75" customHeight="1" x14ac:dyDescent="0.2"/>
    <row r="54" spans="1:8" ht="12.75" customHeight="1" x14ac:dyDescent="0.2"/>
    <row r="55" spans="1:8" ht="12.75" customHeight="1" x14ac:dyDescent="0.2"/>
    <row r="56" spans="1:8" ht="12.75" customHeight="1" x14ac:dyDescent="0.2"/>
    <row r="57" spans="1:8" ht="12.75" customHeight="1" x14ac:dyDescent="0.2"/>
    <row r="58" spans="1:8" ht="12.75" customHeight="1" x14ac:dyDescent="0.2"/>
    <row r="59" spans="1:8" ht="12.75" customHeight="1" x14ac:dyDescent="0.2"/>
    <row r="60" spans="1:8" ht="12.75" customHeight="1" x14ac:dyDescent="0.2"/>
    <row r="61" spans="1:8" ht="12.75" customHeight="1" x14ac:dyDescent="0.2"/>
    <row r="62" spans="1:8" ht="12.75" customHeight="1" x14ac:dyDescent="0.2"/>
    <row r="63" spans="1:8" ht="12.75" customHeight="1" x14ac:dyDescent="0.2"/>
    <row r="64" spans="1:8"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sheetData>
  <mergeCells count="36">
    <mergeCell ref="F3:G3"/>
    <mergeCell ref="H3:H4"/>
    <mergeCell ref="A3:A4"/>
    <mergeCell ref="B3:B4"/>
    <mergeCell ref="C3:C4"/>
    <mergeCell ref="D3:D4"/>
    <mergeCell ref="E3:E4"/>
    <mergeCell ref="B16:H19"/>
    <mergeCell ref="B20:H22"/>
    <mergeCell ref="A16:A19"/>
    <mergeCell ref="A20:A22"/>
    <mergeCell ref="A23:A26"/>
    <mergeCell ref="B23:H26"/>
    <mergeCell ref="A42:A46"/>
    <mergeCell ref="B42:H46"/>
    <mergeCell ref="A47:A51"/>
    <mergeCell ref="B47:H51"/>
    <mergeCell ref="A27:A31"/>
    <mergeCell ref="B27:H31"/>
    <mergeCell ref="A32:A36"/>
    <mergeCell ref="B32:H36"/>
    <mergeCell ref="A37:A41"/>
    <mergeCell ref="B37:H41"/>
    <mergeCell ref="B9:B10"/>
    <mergeCell ref="C9:C10"/>
    <mergeCell ref="D5:D6"/>
    <mergeCell ref="D9:D10"/>
    <mergeCell ref="A11:D12"/>
    <mergeCell ref="A5:A6"/>
    <mergeCell ref="B5:B6"/>
    <mergeCell ref="C5:C6"/>
    <mergeCell ref="A7:A8"/>
    <mergeCell ref="B7:B8"/>
    <mergeCell ref="C7:C8"/>
    <mergeCell ref="D7:D8"/>
    <mergeCell ref="A9:A10"/>
  </mergeCells>
  <phoneticPr fontId="1" type="noConversion"/>
  <pageMargins left="0.74803149606299213" right="0.35433070866141736" top="0.59055118110236227" bottom="0.19685039370078741" header="0.31496062992125984" footer="0.31496062992125984"/>
  <pageSetup paperSize="9" orientation="landscape" r:id="rId1"/>
  <headerFooter alignWithMargins="0">
    <oddHeader>&amp;CKOMUNALAC POŽEGA d.o.o. - PLAN INVESTICIJA I INVESTICIJSKOG ODRŽAVANJA ZA 2023. GODINU</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9"/>
  <sheetViews>
    <sheetView zoomScaleNormal="100" workbookViewId="0">
      <selection activeCell="H3" sqref="H3:H4"/>
    </sheetView>
  </sheetViews>
  <sheetFormatPr defaultRowHeight="12.75" x14ac:dyDescent="0.2"/>
  <cols>
    <col min="1" max="1" width="4.7109375" style="5" customWidth="1"/>
    <col min="2" max="2" width="29.7109375" style="5" customWidth="1"/>
    <col min="3" max="3" width="34.7109375" style="5" customWidth="1"/>
    <col min="4" max="4" width="13.7109375" style="4" customWidth="1"/>
    <col min="5" max="5" width="5.7109375" style="4" customWidth="1"/>
    <col min="6" max="8" width="15.7109375" style="2" customWidth="1"/>
    <col min="9" max="16384" width="9.140625" style="2"/>
  </cols>
  <sheetData>
    <row r="1" spans="1:10" s="16" customFormat="1" ht="20.100000000000001" customHeight="1" x14ac:dyDescent="0.2">
      <c r="A1" s="14" t="s">
        <v>1</v>
      </c>
      <c r="B1" s="15" t="s">
        <v>10</v>
      </c>
      <c r="C1" s="15"/>
      <c r="D1" s="15"/>
      <c r="E1" s="15"/>
      <c r="G1" s="15"/>
    </row>
    <row r="2" spans="1:10" s="3" customFormat="1" ht="9.9499999999999993" customHeight="1" x14ac:dyDescent="0.2">
      <c r="A2" s="12"/>
      <c r="B2" s="13"/>
      <c r="C2" s="13"/>
      <c r="D2" s="4"/>
      <c r="E2" s="4"/>
      <c r="F2" s="2"/>
      <c r="G2" s="2"/>
    </row>
    <row r="3" spans="1:10" s="3" customFormat="1" ht="24.95" customHeight="1" x14ac:dyDescent="0.2">
      <c r="A3" s="162" t="s">
        <v>14</v>
      </c>
      <c r="B3" s="164" t="s">
        <v>18</v>
      </c>
      <c r="C3" s="166" t="s">
        <v>20</v>
      </c>
      <c r="D3" s="185" t="s">
        <v>19</v>
      </c>
      <c r="E3" s="172" t="s">
        <v>141</v>
      </c>
      <c r="F3" s="166" t="s">
        <v>13</v>
      </c>
      <c r="G3" s="187"/>
      <c r="H3" s="157" t="s">
        <v>149</v>
      </c>
    </row>
    <row r="4" spans="1:10" s="3" customFormat="1" ht="24.95" customHeight="1" x14ac:dyDescent="0.2">
      <c r="A4" s="163"/>
      <c r="B4" s="165"/>
      <c r="C4" s="167"/>
      <c r="D4" s="199"/>
      <c r="E4" s="173"/>
      <c r="F4" s="17" t="s">
        <v>169</v>
      </c>
      <c r="G4" s="25" t="s">
        <v>168</v>
      </c>
      <c r="H4" s="158"/>
    </row>
    <row r="5" spans="1:10" s="3" customFormat="1" ht="27" customHeight="1" x14ac:dyDescent="0.2">
      <c r="A5" s="175" t="s">
        <v>7</v>
      </c>
      <c r="B5" s="143" t="s">
        <v>81</v>
      </c>
      <c r="C5" s="147" t="s">
        <v>83</v>
      </c>
      <c r="D5" s="202" t="s">
        <v>38</v>
      </c>
      <c r="E5" s="104" t="s">
        <v>142</v>
      </c>
      <c r="F5" s="22">
        <v>30000</v>
      </c>
      <c r="G5" s="26" t="s">
        <v>32</v>
      </c>
      <c r="H5" s="35">
        <f t="shared" ref="H5:H10" si="0">SUM(F5:G5)</f>
        <v>30000</v>
      </c>
    </row>
    <row r="6" spans="1:10" s="3" customFormat="1" ht="27" customHeight="1" x14ac:dyDescent="0.2">
      <c r="A6" s="176"/>
      <c r="B6" s="144"/>
      <c r="C6" s="148"/>
      <c r="D6" s="203"/>
      <c r="E6" s="105" t="s">
        <v>143</v>
      </c>
      <c r="F6" s="23">
        <f>F5/7.5345</f>
        <v>3981.6842524387812</v>
      </c>
      <c r="G6" s="28" t="s">
        <v>32</v>
      </c>
      <c r="H6" s="106">
        <f t="shared" si="0"/>
        <v>3981.6842524387812</v>
      </c>
    </row>
    <row r="7" spans="1:10" s="3" customFormat="1" ht="27" customHeight="1" x14ac:dyDescent="0.2">
      <c r="A7" s="175" t="s">
        <v>8</v>
      </c>
      <c r="B7" s="143" t="s">
        <v>82</v>
      </c>
      <c r="C7" s="147" t="s">
        <v>86</v>
      </c>
      <c r="D7" s="202" t="s">
        <v>38</v>
      </c>
      <c r="E7" s="104" t="s">
        <v>142</v>
      </c>
      <c r="F7" s="22">
        <v>25000</v>
      </c>
      <c r="G7" s="26" t="s">
        <v>32</v>
      </c>
      <c r="H7" s="35">
        <f t="shared" si="0"/>
        <v>25000</v>
      </c>
    </row>
    <row r="8" spans="1:10" s="3" customFormat="1" ht="27" customHeight="1" x14ac:dyDescent="0.2">
      <c r="A8" s="176"/>
      <c r="B8" s="144"/>
      <c r="C8" s="148"/>
      <c r="D8" s="203"/>
      <c r="E8" s="105" t="s">
        <v>143</v>
      </c>
      <c r="F8" s="23">
        <f>F7/7.5345</f>
        <v>3318.0702103656513</v>
      </c>
      <c r="G8" s="28" t="s">
        <v>32</v>
      </c>
      <c r="H8" s="41">
        <f t="shared" si="0"/>
        <v>3318.0702103656513</v>
      </c>
    </row>
    <row r="9" spans="1:10" s="3" customFormat="1" ht="27" customHeight="1" x14ac:dyDescent="0.2">
      <c r="A9" s="194" t="s">
        <v>0</v>
      </c>
      <c r="B9" s="188" t="s">
        <v>84</v>
      </c>
      <c r="C9" s="189" t="s">
        <v>85</v>
      </c>
      <c r="D9" s="204" t="s">
        <v>38</v>
      </c>
      <c r="E9" s="103" t="s">
        <v>142</v>
      </c>
      <c r="F9" s="60">
        <v>7000</v>
      </c>
      <c r="G9" s="46" t="s">
        <v>32</v>
      </c>
      <c r="H9" s="40">
        <f t="shared" si="0"/>
        <v>7000</v>
      </c>
      <c r="J9" s="7"/>
    </row>
    <row r="10" spans="1:10" s="3" customFormat="1" ht="27" customHeight="1" x14ac:dyDescent="0.2">
      <c r="A10" s="176"/>
      <c r="B10" s="144"/>
      <c r="C10" s="148"/>
      <c r="D10" s="203"/>
      <c r="E10" s="102" t="s">
        <v>143</v>
      </c>
      <c r="F10" s="23">
        <f>F9/7.5345</f>
        <v>929.05965890238235</v>
      </c>
      <c r="G10" s="28" t="s">
        <v>32</v>
      </c>
      <c r="H10" s="95">
        <f t="shared" si="0"/>
        <v>929.05965890238235</v>
      </c>
      <c r="J10" s="7"/>
    </row>
    <row r="11" spans="1:10" s="3" customFormat="1" ht="21" customHeight="1" x14ac:dyDescent="0.2">
      <c r="A11" s="131" t="s">
        <v>27</v>
      </c>
      <c r="B11" s="132"/>
      <c r="C11" s="132"/>
      <c r="D11" s="132"/>
      <c r="E11" s="79" t="s">
        <v>142</v>
      </c>
      <c r="F11" s="73">
        <f>F5+F7+F9</f>
        <v>62000</v>
      </c>
      <c r="G11" s="99" t="s">
        <v>32</v>
      </c>
      <c r="H11" s="91">
        <f>H5+H7+H9</f>
        <v>62000</v>
      </c>
    </row>
    <row r="12" spans="1:10" s="3" customFormat="1" ht="21" customHeight="1" x14ac:dyDescent="0.2">
      <c r="A12" s="133"/>
      <c r="B12" s="134"/>
      <c r="C12" s="134"/>
      <c r="D12" s="134"/>
      <c r="E12" s="101" t="s">
        <v>143</v>
      </c>
      <c r="F12" s="75">
        <f>F11/7.5345</f>
        <v>8228.8141217068151</v>
      </c>
      <c r="G12" s="100" t="s">
        <v>32</v>
      </c>
      <c r="H12" s="92">
        <f>SUM(F12:G12)</f>
        <v>8228.8141217068151</v>
      </c>
    </row>
    <row r="13" spans="1:10" s="3" customFormat="1" ht="12.75" customHeight="1" x14ac:dyDescent="0.2">
      <c r="A13" s="6"/>
      <c r="B13" s="6"/>
      <c r="C13" s="6"/>
      <c r="D13" s="9"/>
      <c r="E13" s="9"/>
      <c r="F13" s="6"/>
      <c r="G13" s="6"/>
    </row>
    <row r="14" spans="1:10" s="3" customFormat="1" ht="12.75" customHeight="1" x14ac:dyDescent="0.2">
      <c r="A14" s="8" t="s">
        <v>63</v>
      </c>
      <c r="B14" s="8"/>
      <c r="C14" s="8"/>
      <c r="D14" s="8"/>
      <c r="E14" s="8"/>
      <c r="F14" s="8"/>
      <c r="G14" s="8"/>
    </row>
    <row r="15" spans="1:10" s="3" customFormat="1" ht="12.75" customHeight="1" x14ac:dyDescent="0.2">
      <c r="A15" s="8"/>
      <c r="B15" s="8"/>
      <c r="C15" s="8"/>
      <c r="D15" s="8"/>
      <c r="E15" s="8"/>
      <c r="F15" s="8"/>
      <c r="G15" s="8"/>
    </row>
    <row r="16" spans="1:10" s="3" customFormat="1" ht="12.75" customHeight="1" x14ac:dyDescent="0.2">
      <c r="A16" s="198" t="s">
        <v>87</v>
      </c>
      <c r="B16" s="197" t="s">
        <v>121</v>
      </c>
      <c r="C16" s="197"/>
      <c r="D16" s="197"/>
      <c r="E16" s="197"/>
      <c r="F16" s="197"/>
      <c r="G16" s="197"/>
      <c r="H16" s="197"/>
    </row>
    <row r="17" spans="1:8" s="3" customFormat="1" ht="12.75" customHeight="1" x14ac:dyDescent="0.2">
      <c r="A17" s="198"/>
      <c r="B17" s="197"/>
      <c r="C17" s="197"/>
      <c r="D17" s="197"/>
      <c r="E17" s="197"/>
      <c r="F17" s="197"/>
      <c r="G17" s="197"/>
      <c r="H17" s="197"/>
    </row>
    <row r="18" spans="1:8" s="3" customFormat="1" ht="12.75" customHeight="1" x14ac:dyDescent="0.2">
      <c r="A18" s="198"/>
      <c r="B18" s="197"/>
      <c r="C18" s="197"/>
      <c r="D18" s="197"/>
      <c r="E18" s="197"/>
      <c r="F18" s="197"/>
      <c r="G18" s="197"/>
      <c r="H18" s="197"/>
    </row>
    <row r="19" spans="1:8" s="3" customFormat="1" ht="12.75" customHeight="1" x14ac:dyDescent="0.2">
      <c r="A19" s="198"/>
      <c r="B19" s="197"/>
      <c r="C19" s="197"/>
      <c r="D19" s="197"/>
      <c r="E19" s="197"/>
      <c r="F19" s="197"/>
      <c r="G19" s="197"/>
      <c r="H19" s="197"/>
    </row>
    <row r="20" spans="1:8" s="3" customFormat="1" ht="12.75" customHeight="1" x14ac:dyDescent="0.2">
      <c r="A20" s="198"/>
      <c r="B20" s="197"/>
      <c r="C20" s="197"/>
      <c r="D20" s="197"/>
      <c r="E20" s="197"/>
      <c r="F20" s="197"/>
      <c r="G20" s="197"/>
      <c r="H20" s="197"/>
    </row>
    <row r="21" spans="1:8" s="3" customFormat="1" ht="12.75" customHeight="1" x14ac:dyDescent="0.2">
      <c r="A21" s="198" t="s">
        <v>88</v>
      </c>
      <c r="B21" s="197" t="s">
        <v>122</v>
      </c>
      <c r="C21" s="197"/>
      <c r="D21" s="197"/>
      <c r="E21" s="197"/>
      <c r="F21" s="197"/>
      <c r="G21" s="197"/>
      <c r="H21" s="197"/>
    </row>
    <row r="22" spans="1:8" s="3" customFormat="1" ht="12.75" customHeight="1" x14ac:dyDescent="0.2">
      <c r="A22" s="198"/>
      <c r="B22" s="197"/>
      <c r="C22" s="197"/>
      <c r="D22" s="197"/>
      <c r="E22" s="197"/>
      <c r="F22" s="197"/>
      <c r="G22" s="197"/>
      <c r="H22" s="197"/>
    </row>
    <row r="23" spans="1:8" s="3" customFormat="1" ht="12.75" customHeight="1" x14ac:dyDescent="0.2">
      <c r="A23" s="198"/>
      <c r="B23" s="197"/>
      <c r="C23" s="197"/>
      <c r="D23" s="197"/>
      <c r="E23" s="197"/>
      <c r="F23" s="197"/>
      <c r="G23" s="197"/>
      <c r="H23" s="197"/>
    </row>
    <row r="24" spans="1:8" ht="12.75" customHeight="1" x14ac:dyDescent="0.2">
      <c r="A24" s="198"/>
      <c r="B24" s="197"/>
      <c r="C24" s="197"/>
      <c r="D24" s="197"/>
      <c r="E24" s="197"/>
      <c r="F24" s="197"/>
      <c r="G24" s="197"/>
      <c r="H24" s="197"/>
    </row>
    <row r="25" spans="1:8" ht="12.75" customHeight="1" x14ac:dyDescent="0.2">
      <c r="A25" s="39"/>
      <c r="B25" s="197"/>
      <c r="C25" s="197"/>
      <c r="D25" s="197"/>
      <c r="E25" s="197"/>
      <c r="F25" s="197"/>
      <c r="G25" s="197"/>
      <c r="H25" s="197"/>
    </row>
    <row r="26" spans="1:8" s="3" customFormat="1" ht="12.75" customHeight="1" x14ac:dyDescent="0.2">
      <c r="A26" s="174" t="s">
        <v>89</v>
      </c>
      <c r="B26" s="161" t="s">
        <v>123</v>
      </c>
      <c r="C26" s="161"/>
      <c r="D26" s="161"/>
      <c r="E26" s="161"/>
      <c r="F26" s="161"/>
      <c r="G26" s="161"/>
      <c r="H26" s="161"/>
    </row>
    <row r="27" spans="1:8" s="3" customFormat="1" ht="12.75" customHeight="1" x14ac:dyDescent="0.2">
      <c r="A27" s="174"/>
      <c r="B27" s="161"/>
      <c r="C27" s="161"/>
      <c r="D27" s="161"/>
      <c r="E27" s="161"/>
      <c r="F27" s="161"/>
      <c r="G27" s="161"/>
      <c r="H27" s="161"/>
    </row>
    <row r="28" spans="1:8" s="3" customFormat="1" ht="12.75" customHeight="1" x14ac:dyDescent="0.2">
      <c r="A28" s="174"/>
      <c r="B28" s="161"/>
      <c r="C28" s="161"/>
      <c r="D28" s="161"/>
      <c r="E28" s="161"/>
      <c r="F28" s="161"/>
      <c r="G28" s="161"/>
      <c r="H28" s="161"/>
    </row>
    <row r="29" spans="1:8" s="3" customFormat="1" ht="12.75" customHeight="1" x14ac:dyDescent="0.2">
      <c r="A29" s="174"/>
      <c r="B29" s="161"/>
      <c r="C29" s="161"/>
      <c r="D29" s="161"/>
      <c r="E29" s="161"/>
      <c r="F29" s="161"/>
      <c r="G29" s="161"/>
      <c r="H29" s="161"/>
    </row>
    <row r="30" spans="1:8" ht="12.75" customHeight="1" x14ac:dyDescent="0.2"/>
    <row r="31" spans="1:8" ht="12.75" customHeight="1" x14ac:dyDescent="0.2"/>
    <row r="32" spans="1:8"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sheetData>
  <mergeCells count="26">
    <mergeCell ref="F3:G3"/>
    <mergeCell ref="H3:H4"/>
    <mergeCell ref="A3:A4"/>
    <mergeCell ref="B3:B4"/>
    <mergeCell ref="C3:C4"/>
    <mergeCell ref="A16:A20"/>
    <mergeCell ref="B16:H20"/>
    <mergeCell ref="A21:A24"/>
    <mergeCell ref="A26:A29"/>
    <mergeCell ref="B26:H29"/>
    <mergeCell ref="B21:H25"/>
    <mergeCell ref="A11:D12"/>
    <mergeCell ref="D5:D6"/>
    <mergeCell ref="D7:D8"/>
    <mergeCell ref="D9:D10"/>
    <mergeCell ref="E3:E4"/>
    <mergeCell ref="D3:D4"/>
    <mergeCell ref="A5:A6"/>
    <mergeCell ref="B5:B6"/>
    <mergeCell ref="C5:C6"/>
    <mergeCell ref="A7:A8"/>
    <mergeCell ref="B7:B8"/>
    <mergeCell ref="A9:A10"/>
    <mergeCell ref="B9:B10"/>
    <mergeCell ref="C7:C8"/>
    <mergeCell ref="C9:C10"/>
  </mergeCells>
  <phoneticPr fontId="1" type="noConversion"/>
  <pageMargins left="0.74803149606299213" right="0.35433070866141736" top="0.59055118110236227" bottom="0.19685039370078741" header="0.31496062992125984" footer="0.31496062992125984"/>
  <pageSetup paperSize="9" orientation="landscape" r:id="rId1"/>
  <headerFooter alignWithMargins="0">
    <oddHeader>&amp;CKOMUNALAC POŽEGA d.o.o. - PLAN INVESTICIJA I INVESTICIJSKOG ODRŽAVANJA ZA 2023. GODINU</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3"/>
  <sheetViews>
    <sheetView zoomScaleNormal="100" workbookViewId="0">
      <selection activeCell="H3" sqref="H3:H4"/>
    </sheetView>
  </sheetViews>
  <sheetFormatPr defaultRowHeight="12.75" x14ac:dyDescent="0.2"/>
  <cols>
    <col min="1" max="1" width="4.7109375" style="5" customWidth="1"/>
    <col min="2" max="2" width="29.7109375" style="5" customWidth="1"/>
    <col min="3" max="3" width="34.7109375" style="5" customWidth="1"/>
    <col min="4" max="4" width="13.7109375" style="4" customWidth="1"/>
    <col min="5" max="5" width="5.7109375" style="4" customWidth="1"/>
    <col min="6" max="8" width="15.7109375" style="2" customWidth="1"/>
    <col min="9" max="16384" width="9.140625" style="2"/>
  </cols>
  <sheetData>
    <row r="1" spans="1:8" s="16" customFormat="1" ht="20.100000000000001" customHeight="1" x14ac:dyDescent="0.2">
      <c r="A1" s="14" t="s">
        <v>2</v>
      </c>
      <c r="B1" s="15" t="s">
        <v>9</v>
      </c>
      <c r="C1" s="15"/>
      <c r="D1" s="15"/>
      <c r="E1" s="15"/>
      <c r="G1" s="15"/>
    </row>
    <row r="2" spans="1:8" s="3" customFormat="1" ht="9.9499999999999993" customHeight="1" x14ac:dyDescent="0.2">
      <c r="A2" s="12"/>
      <c r="B2" s="13"/>
      <c r="C2" s="13"/>
      <c r="D2" s="4"/>
      <c r="E2" s="4"/>
      <c r="F2" s="2"/>
      <c r="G2" s="2"/>
    </row>
    <row r="3" spans="1:8" s="3" customFormat="1" ht="24.95" customHeight="1" x14ac:dyDescent="0.2">
      <c r="A3" s="162" t="s">
        <v>14</v>
      </c>
      <c r="B3" s="164" t="s">
        <v>18</v>
      </c>
      <c r="C3" s="166" t="s">
        <v>20</v>
      </c>
      <c r="D3" s="185" t="s">
        <v>19</v>
      </c>
      <c r="E3" s="200" t="s">
        <v>141</v>
      </c>
      <c r="F3" s="166" t="s">
        <v>13</v>
      </c>
      <c r="G3" s="187"/>
      <c r="H3" s="157" t="s">
        <v>149</v>
      </c>
    </row>
    <row r="4" spans="1:8" s="3" customFormat="1" ht="24.95" customHeight="1" x14ac:dyDescent="0.2">
      <c r="A4" s="163"/>
      <c r="B4" s="165"/>
      <c r="C4" s="167"/>
      <c r="D4" s="199"/>
      <c r="E4" s="201"/>
      <c r="F4" s="17" t="s">
        <v>166</v>
      </c>
      <c r="G4" s="25" t="s">
        <v>168</v>
      </c>
      <c r="H4" s="158"/>
    </row>
    <row r="5" spans="1:8" s="3" customFormat="1" ht="23.1" customHeight="1" x14ac:dyDescent="0.2">
      <c r="A5" s="175" t="s">
        <v>7</v>
      </c>
      <c r="B5" s="139" t="s">
        <v>124</v>
      </c>
      <c r="C5" s="212" t="s">
        <v>125</v>
      </c>
      <c r="D5" s="150" t="s">
        <v>112</v>
      </c>
      <c r="E5" s="53" t="s">
        <v>142</v>
      </c>
      <c r="F5" s="22">
        <v>5000</v>
      </c>
      <c r="G5" s="26" t="s">
        <v>32</v>
      </c>
      <c r="H5" s="35">
        <f t="shared" ref="H5:H10" si="0">SUM(F5:G5)</f>
        <v>5000</v>
      </c>
    </row>
    <row r="6" spans="1:8" s="3" customFormat="1" ht="23.1" customHeight="1" x14ac:dyDescent="0.2">
      <c r="A6" s="176"/>
      <c r="B6" s="140"/>
      <c r="C6" s="213"/>
      <c r="D6" s="151"/>
      <c r="E6" s="63" t="s">
        <v>143</v>
      </c>
      <c r="F6" s="107">
        <f>F5/7.5345</f>
        <v>663.61404207313024</v>
      </c>
      <c r="G6" s="56" t="s">
        <v>32</v>
      </c>
      <c r="H6" s="106">
        <f t="shared" si="0"/>
        <v>663.61404207313024</v>
      </c>
    </row>
    <row r="7" spans="1:8" s="3" customFormat="1" ht="27" customHeight="1" x14ac:dyDescent="0.2">
      <c r="A7" s="175" t="s">
        <v>8</v>
      </c>
      <c r="B7" s="139" t="s">
        <v>127</v>
      </c>
      <c r="C7" s="212" t="s">
        <v>114</v>
      </c>
      <c r="D7" s="150" t="s">
        <v>38</v>
      </c>
      <c r="E7" s="53" t="s">
        <v>142</v>
      </c>
      <c r="F7" s="22">
        <v>40000</v>
      </c>
      <c r="G7" s="26" t="s">
        <v>32</v>
      </c>
      <c r="H7" s="35">
        <f t="shared" si="0"/>
        <v>40000</v>
      </c>
    </row>
    <row r="8" spans="1:8" s="3" customFormat="1" ht="27" customHeight="1" x14ac:dyDescent="0.2">
      <c r="A8" s="176"/>
      <c r="B8" s="140"/>
      <c r="C8" s="213"/>
      <c r="D8" s="151"/>
      <c r="E8" s="63" t="s">
        <v>143</v>
      </c>
      <c r="F8" s="107">
        <f>F7/7.5345</f>
        <v>5308.9123365850419</v>
      </c>
      <c r="G8" s="28" t="s">
        <v>32</v>
      </c>
      <c r="H8" s="106">
        <f t="shared" si="0"/>
        <v>5308.9123365850419</v>
      </c>
    </row>
    <row r="9" spans="1:8" s="3" customFormat="1" ht="33.950000000000003" customHeight="1" x14ac:dyDescent="0.2">
      <c r="A9" s="175" t="s">
        <v>0</v>
      </c>
      <c r="B9" s="205" t="s">
        <v>113</v>
      </c>
      <c r="C9" s="207" t="s">
        <v>116</v>
      </c>
      <c r="D9" s="209" t="s">
        <v>38</v>
      </c>
      <c r="E9" s="53" t="s">
        <v>142</v>
      </c>
      <c r="F9" s="22">
        <v>15000</v>
      </c>
      <c r="G9" s="26" t="s">
        <v>32</v>
      </c>
      <c r="H9" s="33">
        <f t="shared" si="0"/>
        <v>15000</v>
      </c>
    </row>
    <row r="10" spans="1:8" s="3" customFormat="1" ht="33.950000000000003" customHeight="1" x14ac:dyDescent="0.2">
      <c r="A10" s="176"/>
      <c r="B10" s="206"/>
      <c r="C10" s="208"/>
      <c r="D10" s="210"/>
      <c r="E10" s="63" t="s">
        <v>143</v>
      </c>
      <c r="F10" s="107">
        <f>F9/7.5345</f>
        <v>1990.8421262193906</v>
      </c>
      <c r="G10" s="28" t="s">
        <v>32</v>
      </c>
      <c r="H10" s="57">
        <f t="shared" si="0"/>
        <v>1990.8421262193906</v>
      </c>
    </row>
    <row r="11" spans="1:8" s="3" customFormat="1" ht="21" customHeight="1" x14ac:dyDescent="0.2">
      <c r="A11" s="131" t="s">
        <v>28</v>
      </c>
      <c r="B11" s="132"/>
      <c r="C11" s="132"/>
      <c r="D11" s="132"/>
      <c r="E11" s="79" t="s">
        <v>142</v>
      </c>
      <c r="F11" s="73">
        <f>F5+F7+F9</f>
        <v>60000</v>
      </c>
      <c r="G11" s="99" t="s">
        <v>32</v>
      </c>
      <c r="H11" s="91">
        <f>H5+H7+H9</f>
        <v>60000</v>
      </c>
    </row>
    <row r="12" spans="1:8" s="3" customFormat="1" ht="21" customHeight="1" x14ac:dyDescent="0.2">
      <c r="A12" s="133"/>
      <c r="B12" s="134"/>
      <c r="C12" s="134"/>
      <c r="D12" s="134"/>
      <c r="E12" s="101" t="s">
        <v>143</v>
      </c>
      <c r="F12" s="75">
        <f>F11/7.5345</f>
        <v>7963.3685048775624</v>
      </c>
      <c r="G12" s="100" t="s">
        <v>32</v>
      </c>
      <c r="H12" s="92">
        <f>SUM(F12:G12)</f>
        <v>7963.3685048775624</v>
      </c>
    </row>
    <row r="13" spans="1:8" s="3" customFormat="1" ht="12.75" customHeight="1" x14ac:dyDescent="0.2">
      <c r="A13" s="6"/>
      <c r="B13" s="6"/>
      <c r="C13" s="6"/>
      <c r="D13" s="9"/>
      <c r="E13" s="9"/>
      <c r="F13" s="6"/>
      <c r="G13" s="6"/>
    </row>
    <row r="14" spans="1:8" s="3" customFormat="1" ht="12.75" customHeight="1" x14ac:dyDescent="0.2">
      <c r="A14" s="8" t="s">
        <v>63</v>
      </c>
      <c r="B14" s="8"/>
      <c r="C14" s="8"/>
      <c r="D14" s="8"/>
      <c r="E14" s="8"/>
      <c r="F14" s="8"/>
      <c r="G14" s="8"/>
    </row>
    <row r="15" spans="1:8" s="3" customFormat="1" ht="9.75" customHeight="1" x14ac:dyDescent="0.2">
      <c r="A15" s="8"/>
      <c r="B15" s="8"/>
      <c r="C15" s="8"/>
      <c r="D15" s="8"/>
      <c r="E15" s="8"/>
      <c r="F15" s="8"/>
      <c r="G15" s="8"/>
    </row>
    <row r="16" spans="1:8" ht="12.75" customHeight="1" x14ac:dyDescent="0.2">
      <c r="A16" s="174" t="s">
        <v>91</v>
      </c>
      <c r="B16" s="211" t="s">
        <v>131</v>
      </c>
      <c r="C16" s="211"/>
      <c r="D16" s="211"/>
      <c r="E16" s="211"/>
      <c r="F16" s="211"/>
      <c r="G16" s="211"/>
      <c r="H16" s="211"/>
    </row>
    <row r="17" spans="1:8" ht="12.75" customHeight="1" x14ac:dyDescent="0.2">
      <c r="A17" s="174"/>
      <c r="B17" s="211"/>
      <c r="C17" s="211"/>
      <c r="D17" s="211"/>
      <c r="E17" s="211"/>
      <c r="F17" s="211"/>
      <c r="G17" s="211"/>
      <c r="H17" s="211"/>
    </row>
    <row r="18" spans="1:8" ht="12.75" customHeight="1" x14ac:dyDescent="0.2">
      <c r="A18" s="174"/>
      <c r="B18" s="211"/>
      <c r="C18" s="211"/>
      <c r="D18" s="211"/>
      <c r="E18" s="211"/>
      <c r="F18" s="211"/>
      <c r="G18" s="211"/>
      <c r="H18" s="211"/>
    </row>
    <row r="19" spans="1:8" ht="12.75" customHeight="1" x14ac:dyDescent="0.2">
      <c r="A19" s="174"/>
      <c r="B19" s="211"/>
      <c r="C19" s="211"/>
      <c r="D19" s="211"/>
      <c r="E19" s="211"/>
      <c r="F19" s="211"/>
      <c r="G19" s="211"/>
      <c r="H19" s="211"/>
    </row>
    <row r="20" spans="1:8" ht="12.75" customHeight="1" x14ac:dyDescent="0.2">
      <c r="A20" s="174" t="s">
        <v>115</v>
      </c>
      <c r="B20" s="211" t="s">
        <v>128</v>
      </c>
      <c r="C20" s="211"/>
      <c r="D20" s="211"/>
      <c r="E20" s="211"/>
      <c r="F20" s="211"/>
      <c r="G20" s="211"/>
      <c r="H20" s="211"/>
    </row>
    <row r="21" spans="1:8" ht="12.75" customHeight="1" x14ac:dyDescent="0.2">
      <c r="A21" s="174"/>
      <c r="B21" s="211"/>
      <c r="C21" s="211"/>
      <c r="D21" s="211"/>
      <c r="E21" s="211"/>
      <c r="F21" s="211"/>
      <c r="G21" s="211"/>
      <c r="H21" s="211"/>
    </row>
    <row r="22" spans="1:8" ht="12.75" customHeight="1" x14ac:dyDescent="0.2">
      <c r="A22" s="174"/>
      <c r="B22" s="211"/>
      <c r="C22" s="211"/>
      <c r="D22" s="211"/>
      <c r="E22" s="211"/>
      <c r="F22" s="211"/>
      <c r="G22" s="211"/>
      <c r="H22" s="211"/>
    </row>
    <row r="23" spans="1:8" ht="12.75" customHeight="1" x14ac:dyDescent="0.2">
      <c r="A23" s="174"/>
      <c r="B23" s="211"/>
      <c r="C23" s="211"/>
      <c r="D23" s="211"/>
      <c r="E23" s="211"/>
      <c r="F23" s="211"/>
      <c r="G23" s="211"/>
      <c r="H23" s="211"/>
    </row>
    <row r="24" spans="1:8" ht="12.75" customHeight="1" x14ac:dyDescent="0.2">
      <c r="A24" s="174" t="s">
        <v>89</v>
      </c>
      <c r="B24" s="211" t="s">
        <v>132</v>
      </c>
      <c r="C24" s="211"/>
      <c r="D24" s="211"/>
      <c r="E24" s="211"/>
      <c r="F24" s="211"/>
      <c r="G24" s="211"/>
      <c r="H24" s="211"/>
    </row>
    <row r="25" spans="1:8" ht="12.75" customHeight="1" x14ac:dyDescent="0.2">
      <c r="A25" s="174"/>
      <c r="B25" s="211"/>
      <c r="C25" s="211"/>
      <c r="D25" s="211"/>
      <c r="E25" s="211"/>
      <c r="F25" s="211"/>
      <c r="G25" s="211"/>
      <c r="H25" s="211"/>
    </row>
    <row r="26" spans="1:8" ht="12.75" customHeight="1" x14ac:dyDescent="0.2">
      <c r="A26" s="174"/>
      <c r="B26" s="211"/>
      <c r="C26" s="211"/>
      <c r="D26" s="211"/>
      <c r="E26" s="211"/>
      <c r="F26" s="211"/>
      <c r="G26" s="211"/>
      <c r="H26" s="211"/>
    </row>
    <row r="27" spans="1:8" ht="12.75" customHeight="1" x14ac:dyDescent="0.2">
      <c r="A27" s="174"/>
      <c r="B27" s="211"/>
      <c r="C27" s="211"/>
      <c r="D27" s="211"/>
      <c r="E27" s="211"/>
      <c r="F27" s="211"/>
      <c r="G27" s="211"/>
      <c r="H27" s="211"/>
    </row>
    <row r="28" spans="1:8" ht="12.75" customHeight="1" x14ac:dyDescent="0.2">
      <c r="A28" s="174"/>
      <c r="B28" s="211"/>
      <c r="C28" s="211"/>
      <c r="D28" s="211"/>
      <c r="E28" s="211"/>
      <c r="F28" s="211"/>
      <c r="G28" s="211"/>
      <c r="H28" s="211"/>
    </row>
    <row r="29" spans="1:8" ht="12.75" customHeight="1" x14ac:dyDescent="0.2">
      <c r="A29" s="195"/>
      <c r="B29" s="195"/>
      <c r="C29" s="195"/>
      <c r="D29" s="195"/>
      <c r="E29" s="195"/>
      <c r="F29" s="195"/>
      <c r="G29" s="195"/>
      <c r="H29" s="195"/>
    </row>
    <row r="30" spans="1:8" ht="12.75" customHeight="1" x14ac:dyDescent="0.2">
      <c r="A30" s="195"/>
      <c r="B30" s="195"/>
      <c r="C30" s="195"/>
      <c r="D30" s="195"/>
      <c r="E30" s="195"/>
      <c r="F30" s="195"/>
      <c r="G30" s="195"/>
      <c r="H30" s="195"/>
    </row>
    <row r="31" spans="1:8" ht="12.75" customHeight="1" x14ac:dyDescent="0.2">
      <c r="A31" s="195"/>
      <c r="B31" s="195"/>
      <c r="C31" s="195"/>
      <c r="D31" s="195"/>
      <c r="E31" s="195"/>
      <c r="F31" s="195"/>
      <c r="G31" s="195"/>
      <c r="H31" s="195"/>
    </row>
    <row r="32" spans="1:8" ht="12.75" customHeight="1" x14ac:dyDescent="0.2">
      <c r="A32" s="195"/>
      <c r="B32" s="195"/>
      <c r="C32" s="195"/>
      <c r="D32" s="195"/>
      <c r="E32" s="195"/>
      <c r="F32" s="195"/>
      <c r="G32" s="195"/>
      <c r="H32" s="195"/>
    </row>
    <row r="33" spans="1:8" ht="12.75" customHeight="1" x14ac:dyDescent="0.2">
      <c r="A33" s="195"/>
      <c r="B33" s="195"/>
      <c r="C33" s="195"/>
      <c r="D33" s="195"/>
      <c r="E33" s="195"/>
      <c r="F33" s="195"/>
      <c r="G33" s="195"/>
      <c r="H33" s="195"/>
    </row>
    <row r="34" spans="1:8" x14ac:dyDescent="0.2">
      <c r="A34" s="195"/>
      <c r="B34" s="195"/>
      <c r="C34" s="195"/>
      <c r="D34" s="195"/>
      <c r="E34" s="195"/>
      <c r="F34" s="195"/>
      <c r="G34" s="195"/>
      <c r="H34" s="195"/>
    </row>
    <row r="35" spans="1:8" x14ac:dyDescent="0.2">
      <c r="A35" s="195"/>
      <c r="B35" s="195"/>
      <c r="C35" s="195"/>
      <c r="D35" s="195"/>
      <c r="E35" s="195"/>
      <c r="F35" s="195"/>
      <c r="G35" s="195"/>
      <c r="H35" s="195"/>
    </row>
    <row r="36" spans="1:8" x14ac:dyDescent="0.2">
      <c r="A36" s="195"/>
      <c r="B36" s="195"/>
      <c r="C36" s="195"/>
      <c r="D36" s="195"/>
      <c r="E36" s="195"/>
      <c r="F36" s="195"/>
      <c r="G36" s="195"/>
      <c r="H36" s="195"/>
    </row>
    <row r="37" spans="1:8" x14ac:dyDescent="0.2">
      <c r="A37" s="195"/>
      <c r="B37" s="195"/>
      <c r="C37" s="195"/>
      <c r="D37" s="195"/>
      <c r="E37" s="195"/>
      <c r="F37" s="195"/>
      <c r="G37" s="195"/>
      <c r="H37" s="195"/>
    </row>
    <row r="38" spans="1:8" x14ac:dyDescent="0.2">
      <c r="A38" s="195"/>
      <c r="B38" s="195"/>
      <c r="C38" s="195"/>
      <c r="D38" s="195"/>
      <c r="E38" s="195"/>
      <c r="F38" s="195"/>
      <c r="G38" s="195"/>
      <c r="H38" s="195"/>
    </row>
    <row r="39" spans="1:8" x14ac:dyDescent="0.2">
      <c r="A39" s="195"/>
      <c r="B39" s="195"/>
      <c r="C39" s="195"/>
      <c r="D39" s="195"/>
      <c r="E39" s="195"/>
      <c r="F39" s="195"/>
      <c r="G39" s="195"/>
      <c r="H39" s="195"/>
    </row>
    <row r="40" spans="1:8" x14ac:dyDescent="0.2">
      <c r="A40" s="195"/>
      <c r="B40" s="195"/>
      <c r="C40" s="195"/>
      <c r="D40" s="195"/>
      <c r="E40" s="195"/>
      <c r="F40" s="195"/>
      <c r="G40" s="195"/>
      <c r="H40" s="195"/>
    </row>
    <row r="41" spans="1:8" x14ac:dyDescent="0.2">
      <c r="A41" s="195"/>
      <c r="B41" s="195"/>
      <c r="C41" s="195"/>
      <c r="D41" s="195"/>
      <c r="E41" s="195"/>
      <c r="F41" s="195"/>
      <c r="G41" s="195"/>
      <c r="H41" s="195"/>
    </row>
    <row r="42" spans="1:8" x14ac:dyDescent="0.2">
      <c r="A42" s="195"/>
      <c r="B42" s="195"/>
      <c r="C42" s="195"/>
      <c r="D42" s="195"/>
      <c r="E42" s="195"/>
      <c r="F42" s="195"/>
      <c r="G42" s="195"/>
      <c r="H42" s="195"/>
    </row>
    <row r="43" spans="1:8" x14ac:dyDescent="0.2">
      <c r="A43" s="195"/>
      <c r="B43" s="195"/>
      <c r="C43" s="195"/>
      <c r="D43" s="195"/>
      <c r="E43" s="195"/>
      <c r="F43" s="195"/>
      <c r="G43" s="195"/>
      <c r="H43" s="195"/>
    </row>
    <row r="44" spans="1:8" x14ac:dyDescent="0.2">
      <c r="A44" s="195"/>
      <c r="B44" s="195"/>
      <c r="C44" s="195"/>
      <c r="D44" s="195"/>
      <c r="E44" s="195"/>
      <c r="F44" s="195"/>
      <c r="G44" s="195"/>
      <c r="H44" s="195"/>
    </row>
    <row r="45" spans="1:8" x14ac:dyDescent="0.2">
      <c r="A45" s="195"/>
      <c r="B45" s="195"/>
      <c r="C45" s="195"/>
      <c r="D45" s="195"/>
      <c r="E45" s="195"/>
      <c r="F45" s="195"/>
      <c r="G45" s="195"/>
      <c r="H45" s="195"/>
    </row>
    <row r="46" spans="1:8" x14ac:dyDescent="0.2">
      <c r="A46" s="195"/>
      <c r="B46" s="195"/>
      <c r="C46" s="195"/>
      <c r="D46" s="195"/>
      <c r="E46" s="195"/>
      <c r="F46" s="195"/>
      <c r="G46" s="195"/>
      <c r="H46" s="195"/>
    </row>
    <row r="47" spans="1:8" x14ac:dyDescent="0.2">
      <c r="A47" s="195"/>
      <c r="B47" s="195"/>
      <c r="C47" s="195"/>
      <c r="D47" s="195"/>
      <c r="E47" s="195"/>
      <c r="F47" s="195"/>
      <c r="G47" s="195"/>
      <c r="H47" s="195"/>
    </row>
    <row r="48" spans="1:8" x14ac:dyDescent="0.2">
      <c r="A48" s="195"/>
      <c r="B48" s="195"/>
      <c r="C48" s="195"/>
      <c r="D48" s="195"/>
      <c r="E48" s="195"/>
      <c r="F48" s="195"/>
      <c r="G48" s="195"/>
      <c r="H48" s="195"/>
    </row>
    <row r="49" spans="1:8" x14ac:dyDescent="0.2">
      <c r="A49" s="195"/>
      <c r="B49" s="195"/>
      <c r="C49" s="195"/>
      <c r="D49" s="195"/>
      <c r="E49" s="195"/>
      <c r="F49" s="195"/>
      <c r="G49" s="195"/>
      <c r="H49" s="195"/>
    </row>
    <row r="50" spans="1:8" x14ac:dyDescent="0.2">
      <c r="A50" s="195"/>
      <c r="B50" s="195"/>
      <c r="C50" s="195"/>
      <c r="D50" s="195"/>
      <c r="E50" s="195"/>
      <c r="F50" s="195"/>
      <c r="G50" s="195"/>
      <c r="H50" s="195"/>
    </row>
    <row r="51" spans="1:8" x14ac:dyDescent="0.2">
      <c r="A51" s="195"/>
      <c r="B51" s="195"/>
      <c r="C51" s="195"/>
      <c r="D51" s="195"/>
      <c r="E51" s="195"/>
      <c r="F51" s="195"/>
      <c r="G51" s="195"/>
      <c r="H51" s="195"/>
    </row>
    <row r="52" spans="1:8" x14ac:dyDescent="0.2">
      <c r="A52" s="195"/>
      <c r="B52" s="195"/>
      <c r="C52" s="195"/>
      <c r="D52" s="195"/>
      <c r="E52" s="195"/>
      <c r="F52" s="195"/>
      <c r="G52" s="195"/>
      <c r="H52" s="195"/>
    </row>
    <row r="53" spans="1:8" x14ac:dyDescent="0.2">
      <c r="A53" s="195"/>
      <c r="B53" s="195"/>
      <c r="C53" s="195"/>
      <c r="D53" s="195"/>
      <c r="E53" s="195"/>
      <c r="F53" s="195"/>
      <c r="G53" s="195"/>
      <c r="H53" s="195"/>
    </row>
  </sheetData>
  <mergeCells count="36">
    <mergeCell ref="A5:A6"/>
    <mergeCell ref="B5:B6"/>
    <mergeCell ref="C5:C6"/>
    <mergeCell ref="D5:D6"/>
    <mergeCell ref="A7:A8"/>
    <mergeCell ref="B7:B8"/>
    <mergeCell ref="C7:C8"/>
    <mergeCell ref="D7:D8"/>
    <mergeCell ref="F3:G3"/>
    <mergeCell ref="H3:H4"/>
    <mergeCell ref="A3:A4"/>
    <mergeCell ref="B3:B4"/>
    <mergeCell ref="C3:C4"/>
    <mergeCell ref="D3:D4"/>
    <mergeCell ref="E3:E4"/>
    <mergeCell ref="B49:H53"/>
    <mergeCell ref="A16:A19"/>
    <mergeCell ref="B16:H19"/>
    <mergeCell ref="A20:A23"/>
    <mergeCell ref="B20:H23"/>
    <mergeCell ref="A24:A28"/>
    <mergeCell ref="B24:H28"/>
    <mergeCell ref="A29:A33"/>
    <mergeCell ref="B29:H33"/>
    <mergeCell ref="A34:A38"/>
    <mergeCell ref="B34:H38"/>
    <mergeCell ref="A39:A43"/>
    <mergeCell ref="B39:H43"/>
    <mergeCell ref="A44:A48"/>
    <mergeCell ref="B44:H48"/>
    <mergeCell ref="A49:A53"/>
    <mergeCell ref="A9:A10"/>
    <mergeCell ref="B9:B10"/>
    <mergeCell ref="C9:C10"/>
    <mergeCell ref="D9:D10"/>
    <mergeCell ref="A11:D12"/>
  </mergeCells>
  <phoneticPr fontId="1" type="noConversion"/>
  <pageMargins left="0.74803149606299213" right="0.35433070866141736" top="0.59055118110236227" bottom="0.19685039370078741" header="0.31496062992125984" footer="0.31496062992125984"/>
  <pageSetup paperSize="9" orientation="landscape" r:id="rId1"/>
  <headerFooter alignWithMargins="0">
    <oddHeader>&amp;CKOMUNALAC POŽEGA d.o.o. -  PLAN INVESTICIJA I INVESTICIJSKOG ODRŽAVANJA ZA 2023. GODINU</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2"/>
  <sheetViews>
    <sheetView zoomScaleNormal="100" workbookViewId="0">
      <selection activeCell="F9" sqref="F9"/>
    </sheetView>
  </sheetViews>
  <sheetFormatPr defaultRowHeight="12.75" x14ac:dyDescent="0.2"/>
  <cols>
    <col min="1" max="1" width="4.7109375" style="5" customWidth="1"/>
    <col min="2" max="2" width="29.7109375" style="5" customWidth="1"/>
    <col min="3" max="3" width="34.7109375" style="5" customWidth="1"/>
    <col min="4" max="4" width="13.7109375" style="4" customWidth="1"/>
    <col min="5" max="5" width="5.7109375" style="4" customWidth="1"/>
    <col min="6" max="8" width="15.7109375" style="2" customWidth="1"/>
    <col min="9" max="16384" width="9.140625" style="2"/>
  </cols>
  <sheetData>
    <row r="1" spans="1:8" s="16" customFormat="1" ht="20.100000000000001" customHeight="1" x14ac:dyDescent="0.2">
      <c r="A1" s="14" t="s">
        <v>3</v>
      </c>
      <c r="B1" s="15" t="s">
        <v>4</v>
      </c>
      <c r="C1" s="15"/>
      <c r="D1" s="15"/>
      <c r="E1" s="15"/>
      <c r="G1" s="15"/>
    </row>
    <row r="2" spans="1:8" s="3" customFormat="1" ht="9.9499999999999993" customHeight="1" x14ac:dyDescent="0.2">
      <c r="A2" s="12"/>
      <c r="B2" s="13"/>
      <c r="C2" s="13"/>
      <c r="D2" s="4"/>
      <c r="E2" s="4"/>
      <c r="F2" s="2"/>
      <c r="G2" s="2"/>
    </row>
    <row r="3" spans="1:8" s="3" customFormat="1" ht="24.95" customHeight="1" x14ac:dyDescent="0.2">
      <c r="A3" s="162" t="s">
        <v>14</v>
      </c>
      <c r="B3" s="164" t="s">
        <v>18</v>
      </c>
      <c r="C3" s="166" t="s">
        <v>20</v>
      </c>
      <c r="D3" s="185" t="s">
        <v>19</v>
      </c>
      <c r="E3" s="96"/>
      <c r="F3" s="166" t="s">
        <v>13</v>
      </c>
      <c r="G3" s="187"/>
      <c r="H3" s="157" t="s">
        <v>149</v>
      </c>
    </row>
    <row r="4" spans="1:8" s="3" customFormat="1" ht="36" customHeight="1" x14ac:dyDescent="0.2">
      <c r="A4" s="163"/>
      <c r="B4" s="165"/>
      <c r="C4" s="167"/>
      <c r="D4" s="199"/>
      <c r="E4" s="97"/>
      <c r="F4" s="17" t="s">
        <v>166</v>
      </c>
      <c r="G4" s="25" t="s">
        <v>167</v>
      </c>
      <c r="H4" s="158"/>
    </row>
    <row r="5" spans="1:8" s="3" customFormat="1" ht="45.95" customHeight="1" x14ac:dyDescent="0.2">
      <c r="A5" s="175" t="s">
        <v>7</v>
      </c>
      <c r="B5" s="143" t="s">
        <v>152</v>
      </c>
      <c r="C5" s="147" t="s">
        <v>153</v>
      </c>
      <c r="D5" s="135" t="s">
        <v>126</v>
      </c>
      <c r="E5" s="53" t="s">
        <v>142</v>
      </c>
      <c r="F5" s="108">
        <v>37000</v>
      </c>
      <c r="G5" s="26">
        <v>7000</v>
      </c>
      <c r="H5" s="35">
        <f t="shared" ref="H5:H13" si="0">SUM(F5:G5)</f>
        <v>44000</v>
      </c>
    </row>
    <row r="6" spans="1:8" s="3" customFormat="1" ht="45.95" customHeight="1" x14ac:dyDescent="0.2">
      <c r="A6" s="219"/>
      <c r="B6" s="214"/>
      <c r="C6" s="215"/>
      <c r="D6" s="218"/>
      <c r="E6" s="128" t="s">
        <v>143</v>
      </c>
      <c r="F6" s="123">
        <f>F5/7.5345</f>
        <v>4910.7439113411638</v>
      </c>
      <c r="G6" s="124">
        <f>G5/7.5345</f>
        <v>929.05965890238235</v>
      </c>
      <c r="H6" s="121">
        <f>SUM(F6:G6)</f>
        <v>5839.8035702435463</v>
      </c>
    </row>
    <row r="7" spans="1:8" s="3" customFormat="1" ht="27" customHeight="1" x14ac:dyDescent="0.2">
      <c r="A7" s="220" t="s">
        <v>8</v>
      </c>
      <c r="B7" s="214" t="s">
        <v>154</v>
      </c>
      <c r="C7" s="215" t="s">
        <v>134</v>
      </c>
      <c r="D7" s="216" t="s">
        <v>40</v>
      </c>
      <c r="E7" s="122" t="s">
        <v>142</v>
      </c>
      <c r="F7" s="125">
        <v>30000</v>
      </c>
      <c r="G7" s="126" t="s">
        <v>32</v>
      </c>
      <c r="H7" s="121">
        <f t="shared" si="0"/>
        <v>30000</v>
      </c>
    </row>
    <row r="8" spans="1:8" s="3" customFormat="1" ht="27" customHeight="1" x14ac:dyDescent="0.2">
      <c r="A8" s="219"/>
      <c r="B8" s="214"/>
      <c r="C8" s="215"/>
      <c r="D8" s="217"/>
      <c r="E8" s="128" t="s">
        <v>143</v>
      </c>
      <c r="F8" s="125">
        <f>F7/7.5345</f>
        <v>3981.6842524387812</v>
      </c>
      <c r="G8" s="126" t="s">
        <v>32</v>
      </c>
      <c r="H8" s="121">
        <f>SUM(F8:G8)</f>
        <v>3981.6842524387812</v>
      </c>
    </row>
    <row r="9" spans="1:8" s="3" customFormat="1" ht="27" customHeight="1" x14ac:dyDescent="0.2">
      <c r="A9" s="220" t="s">
        <v>0</v>
      </c>
      <c r="B9" s="214" t="s">
        <v>155</v>
      </c>
      <c r="C9" s="215" t="s">
        <v>135</v>
      </c>
      <c r="D9" s="216" t="s">
        <v>37</v>
      </c>
      <c r="E9" s="122" t="s">
        <v>142</v>
      </c>
      <c r="F9" s="123">
        <v>50000</v>
      </c>
      <c r="G9" s="124" t="s">
        <v>32</v>
      </c>
      <c r="H9" s="121">
        <f t="shared" si="0"/>
        <v>50000</v>
      </c>
    </row>
    <row r="10" spans="1:8" s="3" customFormat="1" ht="27" customHeight="1" x14ac:dyDescent="0.2">
      <c r="A10" s="194"/>
      <c r="B10" s="214"/>
      <c r="C10" s="215"/>
      <c r="D10" s="217"/>
      <c r="E10" s="128" t="s">
        <v>143</v>
      </c>
      <c r="F10" s="123">
        <f>F9/7.5345</f>
        <v>6636.1404207313026</v>
      </c>
      <c r="G10" s="124" t="s">
        <v>32</v>
      </c>
      <c r="H10" s="121">
        <f>SUM(F10:G10)</f>
        <v>6636.1404207313026</v>
      </c>
    </row>
    <row r="11" spans="1:8" s="3" customFormat="1" ht="27" customHeight="1" x14ac:dyDescent="0.2">
      <c r="A11" s="194" t="s">
        <v>1</v>
      </c>
      <c r="B11" s="214" t="s">
        <v>156</v>
      </c>
      <c r="C11" s="215" t="s">
        <v>136</v>
      </c>
      <c r="D11" s="216" t="s">
        <v>37</v>
      </c>
      <c r="E11" s="122" t="s">
        <v>142</v>
      </c>
      <c r="F11" s="127" t="s">
        <v>32</v>
      </c>
      <c r="G11" s="124">
        <v>20000</v>
      </c>
      <c r="H11" s="121">
        <f>SUM(G11)</f>
        <v>20000</v>
      </c>
    </row>
    <row r="12" spans="1:8" s="3" customFormat="1" ht="27" customHeight="1" x14ac:dyDescent="0.2">
      <c r="A12" s="176"/>
      <c r="B12" s="144"/>
      <c r="C12" s="148"/>
      <c r="D12" s="151"/>
      <c r="E12" s="86" t="s">
        <v>143</v>
      </c>
      <c r="F12" s="29" t="s">
        <v>32</v>
      </c>
      <c r="G12" s="123">
        <f>G11/7.5345</f>
        <v>2654.4561682925209</v>
      </c>
      <c r="H12" s="41">
        <f>SUM(G12)</f>
        <v>2654.4561682925209</v>
      </c>
    </row>
    <row r="13" spans="1:8" s="3" customFormat="1" ht="21" customHeight="1" x14ac:dyDescent="0.2">
      <c r="A13" s="131" t="s">
        <v>64</v>
      </c>
      <c r="B13" s="132"/>
      <c r="C13" s="132"/>
      <c r="D13" s="190"/>
      <c r="E13" s="79" t="s">
        <v>142</v>
      </c>
      <c r="F13" s="73">
        <f>F5+F7+F9</f>
        <v>117000</v>
      </c>
      <c r="G13" s="99">
        <f>G5+G11</f>
        <v>27000</v>
      </c>
      <c r="H13" s="77">
        <f t="shared" si="0"/>
        <v>144000</v>
      </c>
    </row>
    <row r="14" spans="1:8" s="3" customFormat="1" ht="21" customHeight="1" x14ac:dyDescent="0.2">
      <c r="A14" s="133"/>
      <c r="B14" s="134"/>
      <c r="C14" s="134"/>
      <c r="D14" s="191"/>
      <c r="E14" s="101" t="s">
        <v>143</v>
      </c>
      <c r="F14" s="75">
        <f>F13/7.5345</f>
        <v>15528.568584511248</v>
      </c>
      <c r="G14" s="100">
        <f>G13/7.5345</f>
        <v>3583.5158271949031</v>
      </c>
      <c r="H14" s="78">
        <f>SUM(F14:G14)</f>
        <v>19112.08441170615</v>
      </c>
    </row>
    <row r="15" spans="1:8" s="3" customFormat="1" ht="12.75" customHeight="1" x14ac:dyDescent="0.2">
      <c r="A15" s="6"/>
      <c r="B15" s="6"/>
      <c r="C15" s="6"/>
      <c r="D15" s="9"/>
      <c r="E15" s="9"/>
      <c r="F15" s="6"/>
      <c r="G15" s="42"/>
    </row>
    <row r="16" spans="1:8" s="3" customFormat="1" ht="12.75" customHeight="1" x14ac:dyDescent="0.2">
      <c r="A16" s="8" t="s">
        <v>63</v>
      </c>
      <c r="B16" s="8"/>
      <c r="C16" s="8"/>
      <c r="D16" s="8"/>
      <c r="E16" s="8"/>
      <c r="F16" s="8"/>
      <c r="G16" s="8"/>
    </row>
    <row r="17" spans="1:8" s="3" customFormat="1" ht="12.75" customHeight="1" x14ac:dyDescent="0.2">
      <c r="A17" s="8"/>
      <c r="B17" s="8"/>
      <c r="C17" s="8"/>
      <c r="D17" s="8"/>
      <c r="E17" s="8"/>
      <c r="F17" s="8"/>
      <c r="G17" s="8"/>
    </row>
    <row r="18" spans="1:8" ht="12.75" customHeight="1" x14ac:dyDescent="0.2">
      <c r="A18" s="179" t="s">
        <v>87</v>
      </c>
      <c r="B18" s="161" t="s">
        <v>157</v>
      </c>
      <c r="C18" s="161"/>
      <c r="D18" s="161"/>
      <c r="E18" s="161"/>
      <c r="F18" s="161"/>
      <c r="G18" s="161"/>
      <c r="H18" s="161"/>
    </row>
    <row r="19" spans="1:8" ht="12.75" customHeight="1" x14ac:dyDescent="0.2">
      <c r="A19" s="179"/>
      <c r="B19" s="161"/>
      <c r="C19" s="161"/>
      <c r="D19" s="161"/>
      <c r="E19" s="161"/>
      <c r="F19" s="161"/>
      <c r="G19" s="161"/>
      <c r="H19" s="161"/>
    </row>
    <row r="20" spans="1:8" ht="12.75" customHeight="1" x14ac:dyDescent="0.2">
      <c r="A20" s="179"/>
      <c r="B20" s="161"/>
      <c r="C20" s="161"/>
      <c r="D20" s="161"/>
      <c r="E20" s="161"/>
      <c r="F20" s="161"/>
      <c r="G20" s="161"/>
      <c r="H20" s="161"/>
    </row>
    <row r="21" spans="1:8" ht="73.5" customHeight="1" x14ac:dyDescent="0.2">
      <c r="A21" s="179"/>
      <c r="B21" s="161"/>
      <c r="C21" s="161"/>
      <c r="D21" s="161"/>
      <c r="E21" s="161"/>
      <c r="F21" s="161"/>
      <c r="G21" s="161"/>
      <c r="H21" s="161"/>
    </row>
    <row r="22" spans="1:8" ht="15" customHeight="1" x14ac:dyDescent="0.2">
      <c r="A22" s="45"/>
      <c r="B22" s="44"/>
      <c r="C22" s="44"/>
      <c r="D22" s="44"/>
      <c r="E22" s="44"/>
      <c r="F22" s="44"/>
      <c r="G22" s="44"/>
      <c r="H22" s="44"/>
    </row>
    <row r="23" spans="1:8" x14ac:dyDescent="0.2">
      <c r="A23" s="179" t="s">
        <v>115</v>
      </c>
      <c r="B23" s="161" t="s">
        <v>130</v>
      </c>
      <c r="C23" s="161"/>
      <c r="D23" s="161"/>
      <c r="E23" s="161"/>
      <c r="F23" s="161"/>
      <c r="G23" s="161"/>
      <c r="H23" s="161"/>
    </row>
    <row r="24" spans="1:8" x14ac:dyDescent="0.2">
      <c r="A24" s="179"/>
      <c r="B24" s="161"/>
      <c r="C24" s="161"/>
      <c r="D24" s="161"/>
      <c r="E24" s="161"/>
      <c r="F24" s="161"/>
      <c r="G24" s="161"/>
      <c r="H24" s="161"/>
    </row>
    <row r="25" spans="1:8" x14ac:dyDescent="0.2">
      <c r="A25" s="179"/>
      <c r="B25" s="161"/>
      <c r="C25" s="161"/>
      <c r="D25" s="161"/>
      <c r="E25" s="161"/>
      <c r="F25" s="161"/>
      <c r="G25" s="161"/>
      <c r="H25" s="161"/>
    </row>
    <row r="26" spans="1:8" x14ac:dyDescent="0.2">
      <c r="A26" s="179"/>
      <c r="B26" s="161"/>
      <c r="C26" s="161"/>
      <c r="D26" s="161"/>
      <c r="E26" s="161"/>
      <c r="F26" s="161"/>
      <c r="G26" s="161"/>
      <c r="H26" s="161"/>
    </row>
    <row r="27" spans="1:8" x14ac:dyDescent="0.2">
      <c r="A27" s="179" t="s">
        <v>89</v>
      </c>
      <c r="B27" s="161" t="s">
        <v>133</v>
      </c>
      <c r="C27" s="161"/>
      <c r="D27" s="161"/>
      <c r="E27" s="161"/>
      <c r="F27" s="161"/>
      <c r="G27" s="161"/>
      <c r="H27" s="161"/>
    </row>
    <row r="28" spans="1:8" x14ac:dyDescent="0.2">
      <c r="A28" s="179"/>
      <c r="B28" s="161"/>
      <c r="C28" s="161"/>
      <c r="D28" s="161"/>
      <c r="E28" s="161"/>
      <c r="F28" s="161"/>
      <c r="G28" s="161"/>
      <c r="H28" s="161"/>
    </row>
    <row r="29" spans="1:8" x14ac:dyDescent="0.2">
      <c r="A29" s="179"/>
      <c r="B29" s="161"/>
      <c r="C29" s="161"/>
      <c r="D29" s="161"/>
      <c r="E29" s="161"/>
      <c r="F29" s="161"/>
      <c r="G29" s="161"/>
      <c r="H29" s="161"/>
    </row>
    <row r="30" spans="1:8" x14ac:dyDescent="0.2">
      <c r="A30" s="174" t="s">
        <v>129</v>
      </c>
      <c r="B30" s="161" t="s">
        <v>137</v>
      </c>
      <c r="C30" s="161"/>
      <c r="D30" s="161"/>
      <c r="E30" s="161"/>
      <c r="F30" s="161"/>
      <c r="G30" s="161"/>
      <c r="H30" s="161"/>
    </row>
    <row r="31" spans="1:8" x14ac:dyDescent="0.2">
      <c r="A31" s="174"/>
      <c r="B31" s="161"/>
      <c r="C31" s="161"/>
      <c r="D31" s="161"/>
      <c r="E31" s="161"/>
      <c r="F31" s="161"/>
      <c r="G31" s="161"/>
      <c r="H31" s="161"/>
    </row>
    <row r="32" spans="1:8" x14ac:dyDescent="0.2">
      <c r="A32" s="174"/>
      <c r="B32" s="161"/>
      <c r="C32" s="161"/>
      <c r="D32" s="161"/>
      <c r="E32" s="161"/>
      <c r="F32" s="161"/>
      <c r="G32" s="161"/>
      <c r="H32" s="161"/>
    </row>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sheetData>
  <mergeCells count="31">
    <mergeCell ref="A30:A32"/>
    <mergeCell ref="B30:H32"/>
    <mergeCell ref="A13:D14"/>
    <mergeCell ref="F3:G3"/>
    <mergeCell ref="H3:H4"/>
    <mergeCell ref="A18:A21"/>
    <mergeCell ref="B18:H21"/>
    <mergeCell ref="A23:A26"/>
    <mergeCell ref="B23:H26"/>
    <mergeCell ref="A5:A6"/>
    <mergeCell ref="A7:A8"/>
    <mergeCell ref="A9:A10"/>
    <mergeCell ref="A11:A12"/>
    <mergeCell ref="A3:A4"/>
    <mergeCell ref="B3:B4"/>
    <mergeCell ref="C3:C4"/>
    <mergeCell ref="D3:D4"/>
    <mergeCell ref="B5:B6"/>
    <mergeCell ref="C5:C6"/>
    <mergeCell ref="B7:B8"/>
    <mergeCell ref="C7:C8"/>
    <mergeCell ref="D5:D6"/>
    <mergeCell ref="D7:D8"/>
    <mergeCell ref="B9:B10"/>
    <mergeCell ref="C9:C10"/>
    <mergeCell ref="B11:B12"/>
    <mergeCell ref="C11:C12"/>
    <mergeCell ref="A27:A29"/>
    <mergeCell ref="B27:H29"/>
    <mergeCell ref="D9:D10"/>
    <mergeCell ref="D11:D12"/>
  </mergeCells>
  <phoneticPr fontId="1" type="noConversion"/>
  <pageMargins left="0.74803149606299213" right="0.35433070866141736" top="0.59055118110236227" bottom="0.19685039370078741" header="0.31496062992125984" footer="0.31496062992125984"/>
  <pageSetup paperSize="9" orientation="landscape" r:id="rId1"/>
  <headerFooter alignWithMargins="0">
    <oddHeader>&amp;CKOMUNALAC POŽEGA d.o.o. - PLAN INVESTICIJA I INVESTICIJSKOG ODRŽAVANJA ZA 2023. GODINU</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N24"/>
  <sheetViews>
    <sheetView zoomScaleNormal="100" workbookViewId="0">
      <selection activeCell="N15" sqref="N15"/>
    </sheetView>
  </sheetViews>
  <sheetFormatPr defaultRowHeight="12.75" x14ac:dyDescent="0.2"/>
  <cols>
    <col min="1" max="1" width="4.7109375" style="5" customWidth="1"/>
    <col min="2" max="2" width="25.28515625" style="5" customWidth="1"/>
    <col min="3" max="3" width="5.7109375" style="5" customWidth="1"/>
    <col min="4" max="5" width="11.42578125" style="2" customWidth="1"/>
    <col min="6" max="6" width="11.140625" style="2" customWidth="1"/>
    <col min="7" max="12" width="11.42578125" style="2" customWidth="1"/>
    <col min="13" max="13" width="9.140625" style="2"/>
    <col min="14" max="14" width="10" style="2" bestFit="1" customWidth="1"/>
    <col min="15" max="16384" width="9.140625" style="2"/>
  </cols>
  <sheetData>
    <row r="2" spans="1:14" s="16" customFormat="1" ht="20.100000000000001" customHeight="1" x14ac:dyDescent="0.2">
      <c r="A2" s="227" t="s">
        <v>23</v>
      </c>
      <c r="B2" s="227"/>
      <c r="C2" s="227"/>
      <c r="D2" s="227"/>
      <c r="E2" s="227"/>
      <c r="F2" s="227"/>
      <c r="G2" s="227"/>
      <c r="H2" s="227"/>
      <c r="I2" s="227"/>
      <c r="J2" s="227"/>
      <c r="K2" s="227"/>
      <c r="L2" s="227"/>
    </row>
    <row r="3" spans="1:14" s="3" customFormat="1" ht="9.9499999999999993" customHeight="1" x14ac:dyDescent="0.2">
      <c r="A3" s="12"/>
      <c r="B3" s="13"/>
      <c r="C3" s="13"/>
      <c r="D3" s="2"/>
      <c r="E3" s="2"/>
      <c r="F3" s="2"/>
      <c r="G3" s="2"/>
      <c r="H3" s="2"/>
      <c r="I3" s="2"/>
      <c r="J3" s="2"/>
      <c r="K3" s="2"/>
    </row>
    <row r="4" spans="1:14" s="3" customFormat="1" ht="24.95" customHeight="1" x14ac:dyDescent="0.2">
      <c r="A4" s="162" t="s">
        <v>14</v>
      </c>
      <c r="B4" s="162" t="s">
        <v>21</v>
      </c>
      <c r="C4" s="229" t="s">
        <v>141</v>
      </c>
      <c r="D4" s="166" t="s">
        <v>13</v>
      </c>
      <c r="E4" s="166"/>
      <c r="F4" s="166"/>
      <c r="G4" s="166"/>
      <c r="H4" s="166"/>
      <c r="I4" s="166"/>
      <c r="J4" s="166"/>
      <c r="K4" s="187"/>
      <c r="L4" s="157" t="s">
        <v>149</v>
      </c>
    </row>
    <row r="5" spans="1:14" s="3" customFormat="1" ht="70.5" customHeight="1" x14ac:dyDescent="0.2">
      <c r="A5" s="163"/>
      <c r="B5" s="163"/>
      <c r="C5" s="230"/>
      <c r="D5" s="17" t="s">
        <v>158</v>
      </c>
      <c r="E5" s="17" t="s">
        <v>159</v>
      </c>
      <c r="F5" s="17" t="s">
        <v>160</v>
      </c>
      <c r="G5" s="17" t="s">
        <v>161</v>
      </c>
      <c r="H5" s="17" t="s">
        <v>146</v>
      </c>
      <c r="I5" s="17" t="s">
        <v>162</v>
      </c>
      <c r="J5" s="17" t="s">
        <v>163</v>
      </c>
      <c r="K5" s="25" t="s">
        <v>164</v>
      </c>
      <c r="L5" s="158"/>
    </row>
    <row r="6" spans="1:14" s="3" customFormat="1" ht="24.95" customHeight="1" x14ac:dyDescent="0.2">
      <c r="A6" s="141" t="s">
        <v>7</v>
      </c>
      <c r="B6" s="222" t="s">
        <v>11</v>
      </c>
      <c r="C6" s="112" t="s">
        <v>142</v>
      </c>
      <c r="D6" s="22">
        <f>'1. GOSPODARENJE OTPADOM'!F21</f>
        <v>845200</v>
      </c>
      <c r="E6" s="24" t="s">
        <v>32</v>
      </c>
      <c r="F6" s="24" t="s">
        <v>32</v>
      </c>
      <c r="G6" s="22">
        <f>'1. GOSPODARENJE OTPADOM'!G21</f>
        <v>15000</v>
      </c>
      <c r="H6" s="22">
        <f>'1. GOSPODARENJE OTPADOM'!H21</f>
        <v>362200</v>
      </c>
      <c r="I6" s="22">
        <f>'1. GOSPODARENJE OTPADOM'!I21</f>
        <v>60000</v>
      </c>
      <c r="J6" s="22">
        <f>'1. GOSPODARENJE OTPADOM'!J21</f>
        <v>42000</v>
      </c>
      <c r="K6" s="26" t="s">
        <v>32</v>
      </c>
      <c r="L6" s="113">
        <f>SUM(D6:K6)</f>
        <v>1324400</v>
      </c>
    </row>
    <row r="7" spans="1:14" s="3" customFormat="1" ht="24.95" customHeight="1" x14ac:dyDescent="0.2">
      <c r="A7" s="142"/>
      <c r="B7" s="223"/>
      <c r="C7" s="114" t="s">
        <v>143</v>
      </c>
      <c r="D7" s="23">
        <f>D6/7.5345</f>
        <v>112177.31767204193</v>
      </c>
      <c r="E7" s="29" t="s">
        <v>32</v>
      </c>
      <c r="F7" s="29" t="s">
        <v>32</v>
      </c>
      <c r="G7" s="23">
        <f>G6/7.5345</f>
        <v>1990.8421262193906</v>
      </c>
      <c r="H7" s="23">
        <f>H6/7.5345</f>
        <v>48072.201207777551</v>
      </c>
      <c r="I7" s="23">
        <f>I6/7.5345</f>
        <v>7963.3685048775624</v>
      </c>
      <c r="J7" s="23">
        <f>J6/7.5345</f>
        <v>5574.3579534142937</v>
      </c>
      <c r="K7" s="28" t="s">
        <v>32</v>
      </c>
      <c r="L7" s="115">
        <f>SUM(D7:K7)</f>
        <v>175778.08746433072</v>
      </c>
    </row>
    <row r="8" spans="1:14" s="3" customFormat="1" ht="24.95" customHeight="1" x14ac:dyDescent="0.2">
      <c r="A8" s="149" t="s">
        <v>8</v>
      </c>
      <c r="B8" s="221" t="s">
        <v>5</v>
      </c>
      <c r="C8" s="110" t="s">
        <v>142</v>
      </c>
      <c r="D8" s="24" t="s">
        <v>32</v>
      </c>
      <c r="E8" s="22">
        <f>'2. GROBLJA GRADA POŽEGE'!F23</f>
        <v>200000</v>
      </c>
      <c r="F8" s="24" t="s">
        <v>32</v>
      </c>
      <c r="G8" s="24" t="s">
        <v>32</v>
      </c>
      <c r="H8" s="24" t="s">
        <v>32</v>
      </c>
      <c r="I8" s="22">
        <f>'2. GROBLJA GRADA POŽEGE'!G23</f>
        <v>555000</v>
      </c>
      <c r="J8" s="24" t="s">
        <v>32</v>
      </c>
      <c r="K8" s="26" t="s">
        <v>32</v>
      </c>
      <c r="L8" s="27">
        <f>SUM(E8:K8)</f>
        <v>755000</v>
      </c>
    </row>
    <row r="9" spans="1:14" s="3" customFormat="1" ht="24.95" customHeight="1" x14ac:dyDescent="0.2">
      <c r="A9" s="149"/>
      <c r="B9" s="221"/>
      <c r="C9" s="116" t="s">
        <v>143</v>
      </c>
      <c r="D9" s="29" t="s">
        <v>32</v>
      </c>
      <c r="E9" s="23">
        <f>E8/7.5345</f>
        <v>26544.56168292521</v>
      </c>
      <c r="F9" s="29" t="s">
        <v>32</v>
      </c>
      <c r="G9" s="29" t="s">
        <v>32</v>
      </c>
      <c r="H9" s="29" t="s">
        <v>151</v>
      </c>
      <c r="I9" s="23">
        <f>I8/7.5345</f>
        <v>73661.158670117453</v>
      </c>
      <c r="J9" s="29" t="s">
        <v>32</v>
      </c>
      <c r="K9" s="28" t="s">
        <v>32</v>
      </c>
      <c r="L9" s="117">
        <f>SUM(E9:K9)</f>
        <v>100205.72035304266</v>
      </c>
    </row>
    <row r="10" spans="1:14" s="3" customFormat="1" ht="24.95" customHeight="1" x14ac:dyDescent="0.2">
      <c r="A10" s="141" t="s">
        <v>0</v>
      </c>
      <c r="B10" s="222" t="s">
        <v>6</v>
      </c>
      <c r="C10" s="112" t="s">
        <v>142</v>
      </c>
      <c r="D10" s="69" t="s">
        <v>32</v>
      </c>
      <c r="E10" s="69" t="s">
        <v>32</v>
      </c>
      <c r="F10" s="87">
        <f>'3. GRIJANJE STAMBENIH ZGRADA'!F11</f>
        <v>320000</v>
      </c>
      <c r="G10" s="69" t="s">
        <v>32</v>
      </c>
      <c r="H10" s="69" t="s">
        <v>32</v>
      </c>
      <c r="I10" s="69" t="s">
        <v>32</v>
      </c>
      <c r="J10" s="69" t="s">
        <v>32</v>
      </c>
      <c r="K10" s="70" t="s">
        <v>32</v>
      </c>
      <c r="L10" s="113">
        <f>SUM(F10:K10)</f>
        <v>320000</v>
      </c>
      <c r="N10" s="7"/>
    </row>
    <row r="11" spans="1:14" s="3" customFormat="1" ht="24.95" customHeight="1" x14ac:dyDescent="0.2">
      <c r="A11" s="142"/>
      <c r="B11" s="223"/>
      <c r="C11" s="114" t="s">
        <v>143</v>
      </c>
      <c r="D11" s="72" t="s">
        <v>32</v>
      </c>
      <c r="E11" s="72" t="s">
        <v>32</v>
      </c>
      <c r="F11" s="23">
        <f>F10/7.5345</f>
        <v>42471.298692680335</v>
      </c>
      <c r="G11" s="72" t="s">
        <v>32</v>
      </c>
      <c r="H11" s="72" t="s">
        <v>32</v>
      </c>
      <c r="I11" s="72" t="s">
        <v>32</v>
      </c>
      <c r="J11" s="72" t="s">
        <v>32</v>
      </c>
      <c r="K11" s="38" t="s">
        <v>32</v>
      </c>
      <c r="L11" s="118">
        <f>SUM(F11:K11)</f>
        <v>42471.298692680335</v>
      </c>
      <c r="N11" s="7"/>
    </row>
    <row r="12" spans="1:14" s="3" customFormat="1" ht="24.95" customHeight="1" x14ac:dyDescent="0.2">
      <c r="A12" s="149" t="s">
        <v>1</v>
      </c>
      <c r="B12" s="221" t="s">
        <v>10</v>
      </c>
      <c r="C12" s="110" t="s">
        <v>142</v>
      </c>
      <c r="D12" s="69" t="s">
        <v>32</v>
      </c>
      <c r="E12" s="69" t="s">
        <v>32</v>
      </c>
      <c r="F12" s="69">
        <f>'4. SLUŽBA NAPLATE PARKIRANJA'!F11</f>
        <v>62000</v>
      </c>
      <c r="G12" s="69" t="s">
        <v>32</v>
      </c>
      <c r="H12" s="69" t="s">
        <v>32</v>
      </c>
      <c r="I12" s="69" t="s">
        <v>32</v>
      </c>
      <c r="J12" s="69" t="s">
        <v>32</v>
      </c>
      <c r="K12" s="70" t="s">
        <v>32</v>
      </c>
      <c r="L12" s="27">
        <f>SUM(F12:K12)</f>
        <v>62000</v>
      </c>
      <c r="N12" s="7"/>
    </row>
    <row r="13" spans="1:14" s="3" customFormat="1" ht="24.95" customHeight="1" x14ac:dyDescent="0.2">
      <c r="A13" s="149"/>
      <c r="B13" s="221"/>
      <c r="C13" s="116" t="s">
        <v>143</v>
      </c>
      <c r="D13" s="72" t="s">
        <v>32</v>
      </c>
      <c r="E13" s="72" t="s">
        <v>32</v>
      </c>
      <c r="F13" s="23">
        <f>F12/7.5345</f>
        <v>8228.8141217068151</v>
      </c>
      <c r="G13" s="72" t="s">
        <v>32</v>
      </c>
      <c r="H13" s="72" t="s">
        <v>32</v>
      </c>
      <c r="I13" s="72" t="s">
        <v>32</v>
      </c>
      <c r="J13" s="72" t="s">
        <v>32</v>
      </c>
      <c r="K13" s="38" t="s">
        <v>32</v>
      </c>
      <c r="L13" s="117">
        <f>SUM(F13:K13)</f>
        <v>8228.8141217068151</v>
      </c>
      <c r="N13" s="7"/>
    </row>
    <row r="14" spans="1:14" s="3" customFormat="1" ht="24.95" customHeight="1" x14ac:dyDescent="0.2">
      <c r="A14" s="141" t="s">
        <v>2</v>
      </c>
      <c r="B14" s="222" t="s">
        <v>9</v>
      </c>
      <c r="C14" s="112" t="s">
        <v>142</v>
      </c>
      <c r="D14" s="69" t="s">
        <v>32</v>
      </c>
      <c r="E14" s="69" t="s">
        <v>32</v>
      </c>
      <c r="F14" s="87">
        <f>'5. TRŽNICA'!F11</f>
        <v>60000</v>
      </c>
      <c r="G14" s="69" t="s">
        <v>32</v>
      </c>
      <c r="H14" s="69" t="s">
        <v>32</v>
      </c>
      <c r="I14" s="69" t="s">
        <v>32</v>
      </c>
      <c r="J14" s="69" t="s">
        <v>32</v>
      </c>
      <c r="K14" s="70" t="s">
        <v>32</v>
      </c>
      <c r="L14" s="113">
        <f>SUM(F14:K14)</f>
        <v>60000</v>
      </c>
    </row>
    <row r="15" spans="1:14" s="3" customFormat="1" ht="24.95" customHeight="1" x14ac:dyDescent="0.2">
      <c r="A15" s="142"/>
      <c r="B15" s="223"/>
      <c r="C15" s="114" t="s">
        <v>143</v>
      </c>
      <c r="D15" s="72" t="s">
        <v>32</v>
      </c>
      <c r="E15" s="72" t="s">
        <v>32</v>
      </c>
      <c r="F15" s="23">
        <f>F14/7.5345</f>
        <v>7963.3685048775624</v>
      </c>
      <c r="G15" s="72" t="s">
        <v>32</v>
      </c>
      <c r="H15" s="72" t="s">
        <v>32</v>
      </c>
      <c r="I15" s="72" t="s">
        <v>32</v>
      </c>
      <c r="J15" s="72" t="s">
        <v>32</v>
      </c>
      <c r="K15" s="38" t="s">
        <v>32</v>
      </c>
      <c r="L15" s="118">
        <f>SUM(D15:K15)</f>
        <v>7963.3685048775624</v>
      </c>
    </row>
    <row r="16" spans="1:14" s="3" customFormat="1" ht="24.95" customHeight="1" x14ac:dyDescent="0.2">
      <c r="A16" s="194" t="s">
        <v>3</v>
      </c>
      <c r="B16" s="224" t="s">
        <v>4</v>
      </c>
      <c r="C16" s="110" t="s">
        <v>142</v>
      </c>
      <c r="D16" s="69" t="s">
        <v>32</v>
      </c>
      <c r="E16" s="69" t="s">
        <v>32</v>
      </c>
      <c r="F16" s="22">
        <f>'6. OBJEKTI ZAJEDNIČKIH POTREBA'!F13</f>
        <v>117000</v>
      </c>
      <c r="G16" s="69" t="s">
        <v>32</v>
      </c>
      <c r="H16" s="69" t="s">
        <v>32</v>
      </c>
      <c r="I16" s="69" t="s">
        <v>32</v>
      </c>
      <c r="J16" s="69" t="s">
        <v>32</v>
      </c>
      <c r="K16" s="70">
        <f>'6. OBJEKTI ZAJEDNIČKIH POTREBA'!G13</f>
        <v>27000</v>
      </c>
      <c r="L16" s="27">
        <f>SUM(F16:K16)</f>
        <v>144000</v>
      </c>
    </row>
    <row r="17" spans="1:14" s="3" customFormat="1" ht="24.95" customHeight="1" x14ac:dyDescent="0.2">
      <c r="A17" s="176"/>
      <c r="B17" s="225"/>
      <c r="C17" s="111" t="s">
        <v>143</v>
      </c>
      <c r="D17" s="72" t="s">
        <v>32</v>
      </c>
      <c r="E17" s="72" t="s">
        <v>32</v>
      </c>
      <c r="F17" s="23">
        <f>F16/7.5345</f>
        <v>15528.568584511248</v>
      </c>
      <c r="G17" s="72" t="s">
        <v>32</v>
      </c>
      <c r="H17" s="72" t="s">
        <v>32</v>
      </c>
      <c r="I17" s="72" t="s">
        <v>32</v>
      </c>
      <c r="J17" s="72" t="s">
        <v>32</v>
      </c>
      <c r="K17" s="94">
        <f>K16/7.5345</f>
        <v>3583.5158271949031</v>
      </c>
      <c r="L17" s="109">
        <f>SUM(F17:K17)</f>
        <v>19112.08441170615</v>
      </c>
    </row>
    <row r="18" spans="1:14" s="3" customFormat="1" ht="21" customHeight="1" x14ac:dyDescent="0.2">
      <c r="A18" s="131" t="s">
        <v>165</v>
      </c>
      <c r="B18" s="132"/>
      <c r="C18" s="119" t="s">
        <v>142</v>
      </c>
      <c r="D18" s="73">
        <f>D6</f>
        <v>845200</v>
      </c>
      <c r="E18" s="73">
        <f>E8</f>
        <v>200000</v>
      </c>
      <c r="F18" s="73">
        <f>F10+F12+F14+F16</f>
        <v>559000</v>
      </c>
      <c r="G18" s="73">
        <f>G6</f>
        <v>15000</v>
      </c>
      <c r="H18" s="73">
        <f>H6</f>
        <v>362200</v>
      </c>
      <c r="I18" s="73">
        <f>I6+I8</f>
        <v>615000</v>
      </c>
      <c r="J18" s="73">
        <f>J6</f>
        <v>42000</v>
      </c>
      <c r="K18" s="99">
        <f>K16</f>
        <v>27000</v>
      </c>
      <c r="L18" s="91">
        <f>SUM(D18:K18)</f>
        <v>2665400</v>
      </c>
      <c r="N18" s="43"/>
    </row>
    <row r="19" spans="1:14" s="3" customFormat="1" ht="21" customHeight="1" x14ac:dyDescent="0.2">
      <c r="A19" s="133"/>
      <c r="B19" s="134"/>
      <c r="C19" s="120" t="s">
        <v>143</v>
      </c>
      <c r="D19" s="75">
        <f>D18/7.5345</f>
        <v>112177.31767204193</v>
      </c>
      <c r="E19" s="75">
        <f t="shared" ref="E19:K19" si="0">E18/7.5345</f>
        <v>26544.56168292521</v>
      </c>
      <c r="F19" s="75">
        <f t="shared" si="0"/>
        <v>74192.049903775958</v>
      </c>
      <c r="G19" s="75">
        <f t="shared" si="0"/>
        <v>1990.8421262193906</v>
      </c>
      <c r="H19" s="75">
        <f t="shared" si="0"/>
        <v>48072.201207777551</v>
      </c>
      <c r="I19" s="75">
        <f t="shared" si="0"/>
        <v>81624.527174995019</v>
      </c>
      <c r="J19" s="75">
        <f t="shared" si="0"/>
        <v>5574.3579534142937</v>
      </c>
      <c r="K19" s="76">
        <f t="shared" si="0"/>
        <v>3583.5158271949031</v>
      </c>
      <c r="L19" s="92">
        <f>SUM(D19:K19)</f>
        <v>353759.37354834436</v>
      </c>
      <c r="N19" s="43"/>
    </row>
    <row r="20" spans="1:14" s="3" customFormat="1" ht="12.75" customHeight="1" x14ac:dyDescent="0.2">
      <c r="A20" s="6"/>
      <c r="B20" s="6"/>
      <c r="C20" s="6"/>
      <c r="D20" s="6"/>
      <c r="E20" s="6"/>
      <c r="F20" s="6"/>
      <c r="G20" s="6"/>
      <c r="H20" s="6"/>
      <c r="I20" s="6"/>
      <c r="J20" s="6"/>
      <c r="K20" s="6"/>
    </row>
    <row r="21" spans="1:14" ht="12.75" customHeight="1" x14ac:dyDescent="0.2"/>
    <row r="22" spans="1:14" ht="12.75" customHeight="1" x14ac:dyDescent="0.2">
      <c r="A22" s="228" t="s">
        <v>79</v>
      </c>
      <c r="B22" s="228"/>
      <c r="C22" s="31"/>
      <c r="J22" s="226" t="s">
        <v>80</v>
      </c>
      <c r="K22" s="226"/>
      <c r="L22" s="226"/>
    </row>
    <row r="23" spans="1:14" ht="12.75" customHeight="1" x14ac:dyDescent="0.2"/>
    <row r="24" spans="1:14" x14ac:dyDescent="0.2">
      <c r="J24" s="226" t="s">
        <v>17</v>
      </c>
      <c r="K24" s="226"/>
      <c r="L24" s="226"/>
    </row>
  </sheetData>
  <mergeCells count="22">
    <mergeCell ref="J24:L24"/>
    <mergeCell ref="A2:L2"/>
    <mergeCell ref="A22:B22"/>
    <mergeCell ref="J22:L22"/>
    <mergeCell ref="L4:L5"/>
    <mergeCell ref="A4:A5"/>
    <mergeCell ref="B4:B5"/>
    <mergeCell ref="D4:K4"/>
    <mergeCell ref="C4:C5"/>
    <mergeCell ref="A6:A7"/>
    <mergeCell ref="B6:B7"/>
    <mergeCell ref="A8:A9"/>
    <mergeCell ref="B8:B9"/>
    <mergeCell ref="A10:A11"/>
    <mergeCell ref="B10:B11"/>
    <mergeCell ref="A18:B19"/>
    <mergeCell ref="A12:A13"/>
    <mergeCell ref="B12:B13"/>
    <mergeCell ref="A14:A15"/>
    <mergeCell ref="B14:B15"/>
    <mergeCell ref="A16:A17"/>
    <mergeCell ref="B16:B17"/>
  </mergeCells>
  <pageMargins left="0.70866141732283472" right="0.31496062992125984" top="0.55118110236220474" bottom="0.15748031496062992" header="0.31496062992125984" footer="0.31496062992125984"/>
  <pageSetup paperSize="9" orientation="landscape" r:id="rId1"/>
  <headerFooter>
    <oddHeader>&amp;CKOMUNALAC POŽEGA d.o.o. - PLAN INVESTICIJA I INVESTICIJSKOG ODRŽAVANJA ZA 2023. GODINU</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NASLOVNA</vt:lpstr>
      <vt:lpstr>1. GOSPODARENJE OTPADOM</vt:lpstr>
      <vt:lpstr>2. GROBLJA GRADA POŽEGE</vt:lpstr>
      <vt:lpstr>3. GRIJANJE STAMBENIH ZGRADA</vt:lpstr>
      <vt:lpstr>4. SLUŽBA NAPLATE PARKIRANJA</vt:lpstr>
      <vt:lpstr>5. TRŽNICA</vt:lpstr>
      <vt:lpstr>6. OBJEKTI ZAJEDNIČKIH POTREBA</vt:lpstr>
      <vt:lpstr>REKAPITULACIJA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TEKIJA</dc:creator>
  <cp:lastModifiedBy>Jasna Relić</cp:lastModifiedBy>
  <cp:lastPrinted>2022-12-23T06:31:14Z</cp:lastPrinted>
  <dcterms:created xsi:type="dcterms:W3CDTF">1998-03-23T19:37:02Z</dcterms:created>
  <dcterms:modified xsi:type="dcterms:W3CDTF">2023-01-27T12:17:44Z</dcterms:modified>
</cp:coreProperties>
</file>